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"/>
    </mc:Choice>
  </mc:AlternateContent>
  <bookViews>
    <workbookView xWindow="0" yWindow="0" windowWidth="28800" windowHeight="12435" activeTab="1"/>
  </bookViews>
  <sheets>
    <sheet name="Titulní list" sheetId="5" r:id="rId1"/>
    <sheet name="ICT" sheetId="6" r:id="rId2"/>
    <sheet name="EZS" sheetId="3" r:id="rId3"/>
    <sheet name="OBJEDNÁVKOVÝ SYSTÉM" sheetId="7" r:id="rId4"/>
  </sheets>
  <definedNames>
    <definedName name="_xlnm._FilterDatabase" localSheetId="2" hidden="1">EZS!$C$16:$K$16</definedName>
    <definedName name="_xlnm._FilterDatabase" localSheetId="1" hidden="1">ICT!$C$16:$K$16</definedName>
    <definedName name="_xlnm._FilterDatabase" localSheetId="3" hidden="1">'OBJEDNÁVKOVÝ SYSTÉM'!$C$16:$K$16</definedName>
    <definedName name="_xlnm.Print_Titles" localSheetId="2">EZS!$16:$16</definedName>
    <definedName name="_xlnm.Print_Titles" localSheetId="1">ICT!$16:$16</definedName>
    <definedName name="_xlnm.Print_Titles" localSheetId="3">'OBJEDNÁVKOVÝ SYSTÉM'!$16:$16</definedName>
    <definedName name="OLE_LINK2" localSheetId="0">'Titulní list'!#REF!</definedName>
  </definedNames>
  <calcPr calcId="152511"/>
</workbook>
</file>

<file path=xl/calcChain.xml><?xml version="1.0" encoding="utf-8"?>
<calcChain xmlns="http://schemas.openxmlformats.org/spreadsheetml/2006/main">
  <c r="J21" i="7" l="1"/>
  <c r="J22" i="7"/>
  <c r="J23" i="7"/>
  <c r="J24" i="7"/>
  <c r="J25" i="7"/>
  <c r="J26" i="7"/>
  <c r="J27" i="7"/>
  <c r="J28" i="7"/>
  <c r="J29" i="7"/>
  <c r="J30" i="7"/>
  <c r="J31" i="7"/>
  <c r="J32" i="7"/>
  <c r="J33" i="7"/>
  <c r="J20" i="7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20" i="3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20" i="6"/>
  <c r="BE21" i="3" l="1"/>
  <c r="BF21" i="3"/>
  <c r="BG21" i="3"/>
  <c r="BH21" i="3"/>
  <c r="BI21" i="3"/>
  <c r="BK21" i="3"/>
  <c r="BE22" i="3"/>
  <c r="BF22" i="3"/>
  <c r="BG22" i="3"/>
  <c r="BH22" i="3"/>
  <c r="BI22" i="3"/>
  <c r="BK22" i="3"/>
  <c r="BE23" i="3"/>
  <c r="BF23" i="3"/>
  <c r="BG23" i="3"/>
  <c r="BH23" i="3"/>
  <c r="BI23" i="3"/>
  <c r="BK23" i="3"/>
  <c r="BE24" i="3"/>
  <c r="BF24" i="3"/>
  <c r="BG24" i="3"/>
  <c r="BH24" i="3"/>
  <c r="BI24" i="3"/>
  <c r="BK24" i="3"/>
  <c r="BE25" i="3"/>
  <c r="BF25" i="3"/>
  <c r="BG25" i="3"/>
  <c r="BH25" i="3"/>
  <c r="BI25" i="3"/>
  <c r="BK25" i="3"/>
  <c r="BE26" i="3"/>
  <c r="BF26" i="3"/>
  <c r="BG26" i="3"/>
  <c r="BH26" i="3"/>
  <c r="BI26" i="3"/>
  <c r="BK26" i="3"/>
  <c r="BE27" i="3"/>
  <c r="BF27" i="3"/>
  <c r="BG27" i="3"/>
  <c r="BH27" i="3"/>
  <c r="BI27" i="3"/>
  <c r="BK27" i="3"/>
  <c r="BE28" i="3"/>
  <c r="BF28" i="3"/>
  <c r="BG28" i="3"/>
  <c r="BH28" i="3"/>
  <c r="BI28" i="3"/>
  <c r="BK28" i="3"/>
  <c r="BE29" i="3"/>
  <c r="BF29" i="3"/>
  <c r="BG29" i="3"/>
  <c r="BH29" i="3"/>
  <c r="BI29" i="3"/>
  <c r="BK29" i="3"/>
  <c r="BE30" i="3"/>
  <c r="BF30" i="3"/>
  <c r="BG30" i="3"/>
  <c r="BH30" i="3"/>
  <c r="BI30" i="3"/>
  <c r="BK30" i="3"/>
  <c r="BE31" i="3"/>
  <c r="BF31" i="3"/>
  <c r="BG31" i="3"/>
  <c r="BH31" i="3"/>
  <c r="BI31" i="3"/>
  <c r="BK31" i="3"/>
  <c r="BE32" i="3"/>
  <c r="BF32" i="3"/>
  <c r="BG32" i="3"/>
  <c r="BH32" i="3"/>
  <c r="BI32" i="3"/>
  <c r="BK32" i="3"/>
  <c r="BE33" i="3"/>
  <c r="BF33" i="3"/>
  <c r="BG33" i="3"/>
  <c r="BH33" i="3"/>
  <c r="BI33" i="3"/>
  <c r="BK33" i="3"/>
  <c r="BE34" i="3"/>
  <c r="BF34" i="3"/>
  <c r="BG34" i="3"/>
  <c r="BH34" i="3"/>
  <c r="BI34" i="3"/>
  <c r="BK34" i="3"/>
  <c r="BE35" i="3"/>
  <c r="BF35" i="3"/>
  <c r="BG35" i="3"/>
  <c r="BH35" i="3"/>
  <c r="BI35" i="3"/>
  <c r="BK35" i="3"/>
  <c r="BE36" i="3"/>
  <c r="BF36" i="3"/>
  <c r="BG36" i="3"/>
  <c r="BH36" i="3"/>
  <c r="BI36" i="3"/>
  <c r="BK36" i="3"/>
  <c r="BE37" i="3"/>
  <c r="BF37" i="3"/>
  <c r="BG37" i="3"/>
  <c r="BH37" i="3"/>
  <c r="BI37" i="3"/>
  <c r="BK37" i="3"/>
  <c r="BE38" i="3"/>
  <c r="BF38" i="3"/>
  <c r="BG38" i="3"/>
  <c r="BH38" i="3"/>
  <c r="BI38" i="3"/>
  <c r="BK38" i="3"/>
  <c r="BE39" i="3"/>
  <c r="BF39" i="3"/>
  <c r="BG39" i="3"/>
  <c r="BH39" i="3"/>
  <c r="BI39" i="3"/>
  <c r="BK39" i="3"/>
  <c r="BE40" i="3"/>
  <c r="BF40" i="3"/>
  <c r="BG40" i="3"/>
  <c r="BH40" i="3"/>
  <c r="BI40" i="3"/>
  <c r="BK40" i="3"/>
  <c r="BE41" i="3"/>
  <c r="BF41" i="3"/>
  <c r="BG41" i="3"/>
  <c r="BH41" i="3"/>
  <c r="BI41" i="3"/>
  <c r="BK41" i="3"/>
  <c r="BE42" i="3"/>
  <c r="BF42" i="3"/>
  <c r="BG42" i="3"/>
  <c r="BH42" i="3"/>
  <c r="BI42" i="3"/>
  <c r="BK42" i="3"/>
  <c r="BE43" i="3"/>
  <c r="BF43" i="3"/>
  <c r="BG43" i="3"/>
  <c r="BH43" i="3"/>
  <c r="BI43" i="3"/>
  <c r="BK43" i="3"/>
  <c r="BE44" i="3"/>
  <c r="BF44" i="3"/>
  <c r="BG44" i="3"/>
  <c r="BH44" i="3"/>
  <c r="BI44" i="3"/>
  <c r="BK44" i="3"/>
  <c r="BE45" i="3"/>
  <c r="BF45" i="3"/>
  <c r="BG45" i="3"/>
  <c r="BH45" i="3"/>
  <c r="BI45" i="3"/>
  <c r="BK45" i="3"/>
  <c r="BE46" i="3"/>
  <c r="BF46" i="3"/>
  <c r="BG46" i="3"/>
  <c r="BH46" i="3"/>
  <c r="BI46" i="3"/>
  <c r="BK46" i="3"/>
  <c r="BE47" i="3"/>
  <c r="BF47" i="3"/>
  <c r="BG47" i="3"/>
  <c r="BH47" i="3"/>
  <c r="BI47" i="3"/>
  <c r="BK47" i="3"/>
  <c r="BE48" i="3"/>
  <c r="BF48" i="3"/>
  <c r="BG48" i="3"/>
  <c r="BH48" i="3"/>
  <c r="BI48" i="3"/>
  <c r="BK48" i="3"/>
  <c r="BE49" i="3"/>
  <c r="BF49" i="3"/>
  <c r="BG49" i="3"/>
  <c r="BH49" i="3"/>
  <c r="BI49" i="3"/>
  <c r="BK49" i="3"/>
  <c r="BE50" i="3"/>
  <c r="BF50" i="3"/>
  <c r="BG50" i="3"/>
  <c r="BH50" i="3"/>
  <c r="BI50" i="3"/>
  <c r="BK50" i="3"/>
  <c r="BE51" i="3"/>
  <c r="BF51" i="3"/>
  <c r="BG51" i="3"/>
  <c r="BH51" i="3"/>
  <c r="BI51" i="3"/>
  <c r="BK51" i="3"/>
  <c r="BE52" i="3"/>
  <c r="BF52" i="3"/>
  <c r="BG52" i="3"/>
  <c r="BH52" i="3"/>
  <c r="BI52" i="3"/>
  <c r="BK52" i="3"/>
  <c r="BE53" i="3"/>
  <c r="BF53" i="3"/>
  <c r="BG53" i="3"/>
  <c r="BH53" i="3"/>
  <c r="BI53" i="3"/>
  <c r="BK53" i="3"/>
  <c r="BE54" i="3"/>
  <c r="BF54" i="3"/>
  <c r="BG54" i="3"/>
  <c r="BH54" i="3"/>
  <c r="BI54" i="3"/>
  <c r="BK54" i="3"/>
  <c r="BE48" i="6"/>
  <c r="BF48" i="6"/>
  <c r="BG48" i="6"/>
  <c r="BH48" i="6"/>
  <c r="BI48" i="6"/>
  <c r="BK48" i="6"/>
  <c r="BK36" i="7" l="1"/>
  <c r="BI36" i="7"/>
  <c r="BH36" i="7"/>
  <c r="BG36" i="7"/>
  <c r="BF36" i="7"/>
  <c r="BE36" i="7"/>
  <c r="T36" i="7"/>
  <c r="T19" i="7" s="1"/>
  <c r="T18" i="7" s="1"/>
  <c r="T17" i="7" s="1"/>
  <c r="R36" i="7"/>
  <c r="R19" i="7" s="1"/>
  <c r="R18" i="7" s="1"/>
  <c r="R17" i="7" s="1"/>
  <c r="P36" i="7"/>
  <c r="P19" i="7" s="1"/>
  <c r="P18" i="7" s="1"/>
  <c r="P17" i="7" s="1"/>
  <c r="BK35" i="7"/>
  <c r="BI35" i="7"/>
  <c r="BH35" i="7"/>
  <c r="BG35" i="7"/>
  <c r="BF35" i="7"/>
  <c r="BE35" i="7"/>
  <c r="BK34" i="7"/>
  <c r="BI34" i="7"/>
  <c r="BH34" i="7"/>
  <c r="BG34" i="7"/>
  <c r="BF34" i="7"/>
  <c r="BE34" i="7"/>
  <c r="BK33" i="7"/>
  <c r="BI33" i="7"/>
  <c r="BH33" i="7"/>
  <c r="BG33" i="7"/>
  <c r="BF33" i="7"/>
  <c r="BE33" i="7"/>
  <c r="BK32" i="7"/>
  <c r="BI32" i="7"/>
  <c r="BH32" i="7"/>
  <c r="BG32" i="7"/>
  <c r="BF32" i="7"/>
  <c r="BE32" i="7"/>
  <c r="BK31" i="7"/>
  <c r="BI31" i="7"/>
  <c r="BH31" i="7"/>
  <c r="BG31" i="7"/>
  <c r="BF31" i="7"/>
  <c r="BE31" i="7"/>
  <c r="BK30" i="7"/>
  <c r="BI30" i="7"/>
  <c r="BH30" i="7"/>
  <c r="BG30" i="7"/>
  <c r="BF30" i="7"/>
  <c r="BE30" i="7"/>
  <c r="BK29" i="7"/>
  <c r="BI29" i="7"/>
  <c r="BH29" i="7"/>
  <c r="BG29" i="7"/>
  <c r="BF29" i="7"/>
  <c r="BE29" i="7"/>
  <c r="BK28" i="7"/>
  <c r="BI28" i="7"/>
  <c r="BH28" i="7"/>
  <c r="BG28" i="7"/>
  <c r="BF28" i="7"/>
  <c r="BE28" i="7"/>
  <c r="BK27" i="7"/>
  <c r="BI27" i="7"/>
  <c r="BH27" i="7"/>
  <c r="BG27" i="7"/>
  <c r="BF27" i="7"/>
  <c r="BE27" i="7"/>
  <c r="BK26" i="7"/>
  <c r="BI26" i="7"/>
  <c r="BH26" i="7"/>
  <c r="BG26" i="7"/>
  <c r="BF26" i="7"/>
  <c r="BE26" i="7"/>
  <c r="BK25" i="7"/>
  <c r="BI25" i="7"/>
  <c r="BH25" i="7"/>
  <c r="BG25" i="7"/>
  <c r="BF25" i="7"/>
  <c r="BE25" i="7"/>
  <c r="BK24" i="7"/>
  <c r="BI24" i="7"/>
  <c r="BH24" i="7"/>
  <c r="BG24" i="7"/>
  <c r="BF24" i="7"/>
  <c r="BE24" i="7"/>
  <c r="BK23" i="7"/>
  <c r="BI23" i="7"/>
  <c r="BH23" i="7"/>
  <c r="BG23" i="7"/>
  <c r="BF23" i="7"/>
  <c r="BE23" i="7"/>
  <c r="BK22" i="7"/>
  <c r="BI22" i="7"/>
  <c r="BH22" i="7"/>
  <c r="BG22" i="7"/>
  <c r="BF22" i="7"/>
  <c r="BE22" i="7"/>
  <c r="BK21" i="7"/>
  <c r="BI21" i="7"/>
  <c r="BH21" i="7"/>
  <c r="BG21" i="7"/>
  <c r="BF21" i="7"/>
  <c r="BE21" i="7"/>
  <c r="BK20" i="7"/>
  <c r="BI20" i="7"/>
  <c r="BH20" i="7"/>
  <c r="BG20" i="7"/>
  <c r="BF20" i="7"/>
  <c r="BE20" i="7"/>
  <c r="BK19" i="7" l="1"/>
  <c r="BK18" i="7"/>
  <c r="J19" i="7" l="1"/>
  <c r="BK17" i="7"/>
  <c r="J18" i="7"/>
  <c r="BK20" i="6" l="1"/>
  <c r="BI20" i="6"/>
  <c r="BH20" i="6"/>
  <c r="BG20" i="6"/>
  <c r="BF20" i="6"/>
  <c r="BE20" i="6"/>
  <c r="BK51" i="6" l="1"/>
  <c r="BI51" i="6"/>
  <c r="BH51" i="6"/>
  <c r="BG51" i="6"/>
  <c r="BF51" i="6"/>
  <c r="BE51" i="6"/>
  <c r="T51" i="6"/>
  <c r="T19" i="6"/>
  <c r="T18" i="6" s="1"/>
  <c r="T17" i="6" s="1"/>
  <c r="R51" i="6"/>
  <c r="P51" i="6"/>
  <c r="P19" i="6" s="1"/>
  <c r="P18" i="6" s="1"/>
  <c r="P17" i="6" s="1"/>
  <c r="BK50" i="6"/>
  <c r="BI50" i="6"/>
  <c r="BH50" i="6"/>
  <c r="BG50" i="6"/>
  <c r="BF50" i="6"/>
  <c r="BE50" i="6"/>
  <c r="BK49" i="6"/>
  <c r="BI49" i="6"/>
  <c r="BH49" i="6"/>
  <c r="BG49" i="6"/>
  <c r="BF49" i="6"/>
  <c r="BE49" i="6"/>
  <c r="BK47" i="6"/>
  <c r="BI47" i="6"/>
  <c r="BH47" i="6"/>
  <c r="BG47" i="6"/>
  <c r="BF47" i="6"/>
  <c r="BE47" i="6"/>
  <c r="BK46" i="6"/>
  <c r="BI46" i="6"/>
  <c r="BH46" i="6"/>
  <c r="BG46" i="6"/>
  <c r="BF46" i="6"/>
  <c r="BE46" i="6"/>
  <c r="BK45" i="6"/>
  <c r="BI45" i="6"/>
  <c r="BH45" i="6"/>
  <c r="BG45" i="6"/>
  <c r="BF45" i="6"/>
  <c r="BE45" i="6"/>
  <c r="BK44" i="6"/>
  <c r="BI44" i="6"/>
  <c r="BH44" i="6"/>
  <c r="BG44" i="6"/>
  <c r="BF44" i="6"/>
  <c r="BE44" i="6"/>
  <c r="BK43" i="6"/>
  <c r="BI43" i="6"/>
  <c r="BH43" i="6"/>
  <c r="BG43" i="6"/>
  <c r="BF43" i="6"/>
  <c r="BE43" i="6"/>
  <c r="BK42" i="6"/>
  <c r="BI42" i="6"/>
  <c r="BH42" i="6"/>
  <c r="BG42" i="6"/>
  <c r="BF42" i="6"/>
  <c r="BE42" i="6"/>
  <c r="BK41" i="6"/>
  <c r="BI41" i="6"/>
  <c r="BH41" i="6"/>
  <c r="BG41" i="6"/>
  <c r="BF41" i="6"/>
  <c r="BE41" i="6"/>
  <c r="BK40" i="6"/>
  <c r="BI40" i="6"/>
  <c r="BH40" i="6"/>
  <c r="BG40" i="6"/>
  <c r="BF40" i="6"/>
  <c r="BE40" i="6"/>
  <c r="BK39" i="6"/>
  <c r="BI39" i="6"/>
  <c r="BH39" i="6"/>
  <c r="BG39" i="6"/>
  <c r="BF39" i="6"/>
  <c r="BE39" i="6"/>
  <c r="BK38" i="6"/>
  <c r="BI38" i="6"/>
  <c r="BH38" i="6"/>
  <c r="BG38" i="6"/>
  <c r="BF38" i="6"/>
  <c r="BE38" i="6"/>
  <c r="BK37" i="6"/>
  <c r="BI37" i="6"/>
  <c r="BH37" i="6"/>
  <c r="BG37" i="6"/>
  <c r="BF37" i="6"/>
  <c r="BE37" i="6"/>
  <c r="BK36" i="6"/>
  <c r="BI36" i="6"/>
  <c r="BH36" i="6"/>
  <c r="BG36" i="6"/>
  <c r="BF36" i="6"/>
  <c r="BE36" i="6"/>
  <c r="BK35" i="6"/>
  <c r="BI35" i="6"/>
  <c r="BH35" i="6"/>
  <c r="BG35" i="6"/>
  <c r="BF35" i="6"/>
  <c r="BE35" i="6"/>
  <c r="BK34" i="6"/>
  <c r="BI34" i="6"/>
  <c r="BH34" i="6"/>
  <c r="BG34" i="6"/>
  <c r="BF34" i="6"/>
  <c r="BE34" i="6"/>
  <c r="BK33" i="6"/>
  <c r="BI33" i="6"/>
  <c r="BH33" i="6"/>
  <c r="BG33" i="6"/>
  <c r="BF33" i="6"/>
  <c r="BE33" i="6"/>
  <c r="BK32" i="6"/>
  <c r="BI32" i="6"/>
  <c r="BH32" i="6"/>
  <c r="BG32" i="6"/>
  <c r="BF32" i="6"/>
  <c r="BE32" i="6"/>
  <c r="BK31" i="6"/>
  <c r="BI31" i="6"/>
  <c r="BH31" i="6"/>
  <c r="BG31" i="6"/>
  <c r="BF31" i="6"/>
  <c r="BE31" i="6"/>
  <c r="BK30" i="6"/>
  <c r="BI30" i="6"/>
  <c r="BH30" i="6"/>
  <c r="BG30" i="6"/>
  <c r="BF30" i="6"/>
  <c r="BE30" i="6"/>
  <c r="BK29" i="6"/>
  <c r="BI29" i="6"/>
  <c r="BH29" i="6"/>
  <c r="BG29" i="6"/>
  <c r="BF29" i="6"/>
  <c r="BE29" i="6"/>
  <c r="BK28" i="6"/>
  <c r="BI28" i="6"/>
  <c r="BH28" i="6"/>
  <c r="BG28" i="6"/>
  <c r="BF28" i="6"/>
  <c r="BE28" i="6"/>
  <c r="BK27" i="6"/>
  <c r="BI27" i="6"/>
  <c r="BH27" i="6"/>
  <c r="BG27" i="6"/>
  <c r="BF27" i="6"/>
  <c r="BE27" i="6"/>
  <c r="BK26" i="6"/>
  <c r="BI26" i="6"/>
  <c r="BH26" i="6"/>
  <c r="BG26" i="6"/>
  <c r="BF26" i="6"/>
  <c r="BE26" i="6"/>
  <c r="BK25" i="6"/>
  <c r="BI25" i="6"/>
  <c r="BH25" i="6"/>
  <c r="BG25" i="6"/>
  <c r="BF25" i="6"/>
  <c r="BE25" i="6"/>
  <c r="BK24" i="6"/>
  <c r="BI24" i="6"/>
  <c r="BH24" i="6"/>
  <c r="BG24" i="6"/>
  <c r="BF24" i="6"/>
  <c r="BE24" i="6"/>
  <c r="BK23" i="6"/>
  <c r="BI23" i="6"/>
  <c r="BH23" i="6"/>
  <c r="BG23" i="6"/>
  <c r="BF23" i="6"/>
  <c r="BE23" i="6"/>
  <c r="BK22" i="6"/>
  <c r="BI22" i="6"/>
  <c r="BH22" i="6"/>
  <c r="BG22" i="6"/>
  <c r="BF22" i="6"/>
  <c r="BE22" i="6"/>
  <c r="BK21" i="6"/>
  <c r="BK19" i="6"/>
  <c r="BI21" i="6"/>
  <c r="BH21" i="6"/>
  <c r="BG21" i="6"/>
  <c r="BF21" i="6"/>
  <c r="BE21" i="6"/>
  <c r="R19" i="6"/>
  <c r="R18" i="6" s="1"/>
  <c r="R17" i="6" s="1"/>
  <c r="BK18" i="6" l="1"/>
  <c r="J19" i="6" l="1"/>
  <c r="J18" i="6"/>
  <c r="BK17" i="6"/>
  <c r="BK20" i="3" l="1"/>
  <c r="BI20" i="3"/>
  <c r="BH20" i="3"/>
  <c r="BG20" i="3"/>
  <c r="BF20" i="3"/>
  <c r="T20" i="3"/>
  <c r="R20" i="3"/>
  <c r="R19" i="3"/>
  <c r="R18" i="3"/>
  <c r="R17" i="3"/>
  <c r="P20" i="3"/>
  <c r="P19" i="3"/>
  <c r="P18" i="3"/>
  <c r="P17" i="3"/>
  <c r="BE20" i="3"/>
  <c r="T19" i="3" l="1"/>
  <c r="T18" i="3" s="1"/>
  <c r="T17" i="3" s="1"/>
  <c r="BK19" i="3"/>
  <c r="J19" i="3"/>
  <c r="BK18" i="3" l="1"/>
  <c r="J18" i="3"/>
  <c r="BK17" i="3" l="1"/>
</calcChain>
</file>

<file path=xl/sharedStrings.xml><?xml version="1.0" encoding="utf-8"?>
<sst xmlns="http://schemas.openxmlformats.org/spreadsheetml/2006/main" count="870" uniqueCount="229">
  <si>
    <t>Stavební úpravy kuchyně a jídelny,
Obránců míru 1714, Přelouč</t>
  </si>
  <si>
    <t>SO 03 Stavební úpravy 2. NP - jídelna, 1. NP- mimoškolní výchova, schod. Hala</t>
  </si>
  <si>
    <t>3. ETAPA</t>
  </si>
  <si>
    <t>D.1.4.6 Elektronické komunikace a další</t>
  </si>
  <si>
    <t>D.1.4.6.12 SOUPIS PRACÍ (ROZPOČET)</t>
  </si>
  <si>
    <t>Schválil:</t>
  </si>
  <si>
    <t>Ing. Vomočil</t>
  </si>
  <si>
    <t>Zhotovitel:</t>
  </si>
  <si>
    <t>Libor Tůma</t>
  </si>
  <si>
    <t>Odpovědný projektant:</t>
  </si>
  <si>
    <t>Projektování elektrických zařízení, IČO: 04498674</t>
  </si>
  <si>
    <t>Vyšehněvice 83</t>
  </si>
  <si>
    <t>Projektant:</t>
  </si>
  <si>
    <t>533 41 Lázně Bohdaneč</t>
  </si>
  <si>
    <t xml:space="preserve">tel.:  +420 603 919 096 </t>
  </si>
  <si>
    <t>Číslo SPP:</t>
  </si>
  <si>
    <t>-</t>
  </si>
  <si>
    <t>e-mail: libor.tuma@centrum.cz</t>
  </si>
  <si>
    <t>Místo stavby:</t>
  </si>
  <si>
    <t>PŘELOUČ, OBRÁNCŮ MÍRU 1714</t>
  </si>
  <si>
    <t>Investor:</t>
  </si>
  <si>
    <t>MĚSTO PŘELOUČ, ČESKOSLOVENSKÉ ARMÁDY 1665, PŘELOUČ</t>
  </si>
  <si>
    <t>Č. zakázky:</t>
  </si>
  <si>
    <t>Název
stavby:</t>
  </si>
  <si>
    <t>Stavební úpravy kuchyně a jídelny, Obránců míru 1714, Přelouč
SO 03 Stavební úpravy 2. NP - jídelna, 1. NP- mimoškolní výchova, schod. Hala
3. ETAPA</t>
  </si>
  <si>
    <t>Č. paré:</t>
  </si>
  <si>
    <t>Část:</t>
  </si>
  <si>
    <t>Datum:</t>
  </si>
  <si>
    <t>05/2020</t>
  </si>
  <si>
    <t xml:space="preserve"> © Návrh řešení ve výkresové a textové části je předmětem ochrany dle autorského zákona</t>
  </si>
  <si>
    <t>Stupeň PD:</t>
  </si>
  <si>
    <t>DSP+DPS</t>
  </si>
  <si>
    <t>SOUPIS PRACÍ (ROZPOČET)</t>
  </si>
  <si>
    <t>Stavba:</t>
  </si>
  <si>
    <t>Stavební úpravy kuchyně a jídelny, Obránců míru 1714, Přelouč</t>
  </si>
  <si>
    <t>Objekt:</t>
  </si>
  <si>
    <t>Obránců míru 1714, Přelouč</t>
  </si>
  <si>
    <t>Místo:</t>
  </si>
  <si>
    <t>Zadavatel:</t>
  </si>
  <si>
    <t>Uchazeč: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</si>
  <si>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</si>
  <si>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</si>
  <si>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</si>
  <si>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</si>
  <si>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</si>
  <si>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</si>
  <si>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</si>
  <si>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</si>
  <si>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</si>
  <si>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>Poznámka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</si>
  <si>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</si>
  <si>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</si>
  <si>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</si>
  <si>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</si>
  <si>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</si>
  <si>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</si>
  <si>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</si>
  <si>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</t>
  </si>
  <si>
    <t>-1</t>
  </si>
  <si>
    <t>PSV</t>
  </si>
  <si>
    <t>Práce a dodávky PSV</t>
  </si>
  <si>
    <t>1</t>
  </si>
  <si>
    <t>0</t>
  </si>
  <si>
    <t>ROZPOCET</t>
  </si>
  <si>
    <t>ICT</t>
  </si>
  <si>
    <t>M</t>
  </si>
  <si>
    <t>1.1</t>
  </si>
  <si>
    <t>Anténa s integrovaným WiFi 802.11 a/b/g/n/ac, až 450Mbps + 867Mbps, Dual-Band 2.4GHz + 5GHz, 3x3 MIMO, funkce AP/Hotspot, 1x GLAN, PoE, včetně síťového adaptéru</t>
  </si>
  <si>
    <t>ks</t>
  </si>
  <si>
    <t>17</t>
  </si>
  <si>
    <t>20</t>
  </si>
  <si>
    <t>-1892303441</t>
  </si>
  <si>
    <t>2.1</t>
  </si>
  <si>
    <t xml:space="preserve">Síťový kabel dlouhý 5 m, kategorie CAT6, FTP, RJ-45, šedá barva </t>
  </si>
  <si>
    <t>2.2</t>
  </si>
  <si>
    <t xml:space="preserve">Síťový kabel dlouhý 0,5 m, kategorie CAT6, FTP, RJ-45, šedá barva </t>
  </si>
  <si>
    <t>18</t>
  </si>
  <si>
    <t>21</t>
  </si>
  <si>
    <t>2.3</t>
  </si>
  <si>
    <t>Kvalitní stíněný kabel CAT6 s LSOH pláštěm a třídou reakce na oheň Dca s2 d2 a1, bezhalogen.</t>
  </si>
  <si>
    <t>m</t>
  </si>
  <si>
    <t>19</t>
  </si>
  <si>
    <t>22</t>
  </si>
  <si>
    <t>3.1</t>
  </si>
  <si>
    <t>Datová zásuvka do instalační krabice 68mm včetně 2x RJ45 Keystone cat.6, rámečku a krytky</t>
  </si>
  <si>
    <t>23</t>
  </si>
  <si>
    <t>26</t>
  </si>
  <si>
    <t>4.1</t>
  </si>
  <si>
    <t>Instalační lišta vkládací 40x20mm, barva bílá</t>
  </si>
  <si>
    <t>25</t>
  </si>
  <si>
    <t>28</t>
  </si>
  <si>
    <t>4.2</t>
  </si>
  <si>
    <t>Instalační lišta vkládací - elektroinstalační kanál 110x70mm, barva bílá</t>
  </si>
  <si>
    <t>29</t>
  </si>
  <si>
    <t>4.4</t>
  </si>
  <si>
    <t>Vlnitá izolační trubka pro lehké mechanické zatížení, vyrobena se samozhášivého PVC světle šedé barvy, průměru 32mm</t>
  </si>
  <si>
    <t>27</t>
  </si>
  <si>
    <t>30</t>
  </si>
  <si>
    <t>4.5</t>
  </si>
  <si>
    <t>Vlnitá izolační trubka pro lehké mechanické zatížení, vyrobena se samozhášivého PVC světle šedé barvy, průměru 25mm</t>
  </si>
  <si>
    <t>31</t>
  </si>
  <si>
    <t>4.6</t>
  </si>
  <si>
    <t>Instalační krabice pod omítku KO 125</t>
  </si>
  <si>
    <t>32</t>
  </si>
  <si>
    <t>4.7</t>
  </si>
  <si>
    <t>Krabice univerzální KU68</t>
  </si>
  <si>
    <t>33</t>
  </si>
  <si>
    <t>5.1</t>
  </si>
  <si>
    <t>Protipožární přepážka na kabely a kabelové trasy - rozsah cca. 0,1m2, včetně příslušenství</t>
  </si>
  <si>
    <t>kpl</t>
  </si>
  <si>
    <t>35</t>
  </si>
  <si>
    <t>5.2</t>
  </si>
  <si>
    <t>Drobný montážní a spojovací materiál (šrouby, hmožiny, lepidla, tmely…)</t>
  </si>
  <si>
    <t>kg</t>
  </si>
  <si>
    <t>36</t>
  </si>
  <si>
    <t>K</t>
  </si>
  <si>
    <t>6.1</t>
  </si>
  <si>
    <t>Vybudování nosných kabelových konstrukcí a tras, vč. položení a zapojení kabelů na obou koncích</t>
  </si>
  <si>
    <t>34</t>
  </si>
  <si>
    <t>37</t>
  </si>
  <si>
    <t>6.2</t>
  </si>
  <si>
    <t>Montáž periferií</t>
  </si>
  <si>
    <t>38</t>
  </si>
  <si>
    <t>6.3</t>
  </si>
  <si>
    <t>Instalace zařízení</t>
  </si>
  <si>
    <t>39</t>
  </si>
  <si>
    <t>6.4</t>
  </si>
  <si>
    <t>Likvidace odpadů vzniklých při realizaci</t>
  </si>
  <si>
    <t>40</t>
  </si>
  <si>
    <t>6.5</t>
  </si>
  <si>
    <t>Drobné stavební přípomoce (vybourání průrazů, opětovné zapravení, atd..)</t>
  </si>
  <si>
    <t>41</t>
  </si>
  <si>
    <t>7.2</t>
  </si>
  <si>
    <t>Individuální zkoušky</t>
  </si>
  <si>
    <t>43</t>
  </si>
  <si>
    <t>7.3</t>
  </si>
  <si>
    <t>Komplexní zkoušky</t>
  </si>
  <si>
    <t>44</t>
  </si>
  <si>
    <t>7.4</t>
  </si>
  <si>
    <t>Proměření datové sítě vedené z RACKu 3 včetně vystavení protokolu</t>
  </si>
  <si>
    <t>42</t>
  </si>
  <si>
    <t>45</t>
  </si>
  <si>
    <t>7.5</t>
  </si>
  <si>
    <t>Zaškolení obsluhy v průběhu komplexních zkoušek</t>
  </si>
  <si>
    <t>46</t>
  </si>
  <si>
    <t>8.1</t>
  </si>
  <si>
    <t>Vedení projektu, inženýring</t>
  </si>
  <si>
    <t>47</t>
  </si>
  <si>
    <t>8.2</t>
  </si>
  <si>
    <t>Koordinace postupu prací s ostatními dodavateli</t>
  </si>
  <si>
    <t>48</t>
  </si>
  <si>
    <t>8.3</t>
  </si>
  <si>
    <t>Zpracování projektové dokumentace</t>
  </si>
  <si>
    <t>49</t>
  </si>
  <si>
    <t>8.4</t>
  </si>
  <si>
    <t>Zpracování návodů pro obsluhu</t>
  </si>
  <si>
    <t>50</t>
  </si>
  <si>
    <t>8.5</t>
  </si>
  <si>
    <t>Zpracování provozně-technické dokumentace (revize, prohlášení, manuály a návody v ČJ, nastavovací protokoly, atp…)</t>
  </si>
  <si>
    <t>51</t>
  </si>
  <si>
    <t>8.6</t>
  </si>
  <si>
    <t>Revize elektro</t>
  </si>
  <si>
    <t>52</t>
  </si>
  <si>
    <t>8.7</t>
  </si>
  <si>
    <t>Odevzdání a převzetí díla</t>
  </si>
  <si>
    <t>54</t>
  </si>
  <si>
    <t>55</t>
  </si>
  <si>
    <t/>
  </si>
  <si>
    <t>základní</t>
  </si>
  <si>
    <t>4</t>
  </si>
  <si>
    <t>2</t>
  </si>
  <si>
    <t>VV</t>
  </si>
  <si>
    <t>True</t>
  </si>
  <si>
    <t>PČ - pořadové číslo</t>
  </si>
  <si>
    <t>Typ - práce (K), materiál (M)</t>
  </si>
  <si>
    <t>Kód - dle zvolené cenové soustavy (ceníku)</t>
  </si>
  <si>
    <t>Popis - dle cenové soustavy (ceníku)</t>
  </si>
  <si>
    <t>MJ - měrná jednotka</t>
  </si>
  <si>
    <t>J. cena - jednotková cena</t>
  </si>
  <si>
    <t>Cena celkem</t>
  </si>
  <si>
    <t>Cenová soustava - např. ÚRS 2/2016, RTS 2016, SELPO 2016 atd.</t>
  </si>
  <si>
    <t>VV - výkaz výměr</t>
  </si>
  <si>
    <t>EZS</t>
  </si>
  <si>
    <t>Zónový expandér 8 zón pro ústředny EZS
Rozšiřovací modul s 8-mi drátovými zónami, bez krytu, umisťuje se do krytu k ústředně nebo do samostatného krytu.</t>
  </si>
  <si>
    <t>1.2</t>
  </si>
  <si>
    <t xml:space="preserve">Skříň v plechovém provedení pro rozšiřující moduly, prostor pro 2 moduly </t>
  </si>
  <si>
    <t>1.3</t>
  </si>
  <si>
    <t>Zálohovací zdroj 13,8V-2A v krytu s místem pro akumulátor 17 A/h (digitální), obsahuje transformátor</t>
  </si>
  <si>
    <t>3</t>
  </si>
  <si>
    <t>1.4</t>
  </si>
  <si>
    <t>Bezúdržbový akumulátor 18 Ah/12V s okem pro šroub, životností až 10 let.</t>
  </si>
  <si>
    <t>1.5</t>
  </si>
  <si>
    <t>Zámek ke skříním s otvorem pro zámek, součástí balení jsou 2 klíče</t>
  </si>
  <si>
    <t>5</t>
  </si>
  <si>
    <t>1.6</t>
  </si>
  <si>
    <t>LCD alfanumerická klávesnice s krytem kláves, velký 32 znakový displej, 1 zónový vstup/výstup, zobrazuje stav 64 zón, v globálním režimu zobrazuje stav 8 bloků, umožňuje ovládání 8 bloků, zobrazuje instrukce k ovládání, stav systému, poruchové stavy, umožňuje prohlížení paměti událostí, obsahuje 5 prog. tlačítek, 3 tísňová tlačítka, podsvícení kláves, vestavěný piezo-elektrický bzučák s volbou tónů.</t>
  </si>
  <si>
    <t>6</t>
  </si>
  <si>
    <t>1.7</t>
  </si>
  <si>
    <t>Digitální PIR detektors dosahem 15,2 x 18,3m
Montáž je možná do rohu nebo na zeď
Víceúrovňová analýza signálu (MLSP), teplotní kompenzace a paprskový systém čočky zaručují zachycení pohybu osoby i v problémových prostředích.
Vysoká odolnost proti VF rušení, statické elektřině a napěťovým rázům zaručují dlouholetý bezporuchový provoz.
Čtyři výměnné čočky, možnost vertikálního nastavení a natočení v zabudovaném držáku činí detektor velmi univerzálním.</t>
  </si>
  <si>
    <t>7</t>
  </si>
  <si>
    <t>1.8</t>
  </si>
  <si>
    <t>Plastový magnetický kontakt pro skrytou zápustnou montáž do oken, dveří atd., 2 přívodní vodiče, bílá barva</t>
  </si>
  <si>
    <t>8</t>
  </si>
  <si>
    <t>1.9</t>
  </si>
  <si>
    <t>Plastová rozvodná krabička, 5 svorek + tamper kontakt, povrchová montáž</t>
  </si>
  <si>
    <t>9</t>
  </si>
  <si>
    <t>Signální kabel 4x0,22+2x0,5, provedení lanko, stínění hliníkovou fólií, barevné rozlišení jednotlivých vodičů</t>
  </si>
  <si>
    <t>10</t>
  </si>
  <si>
    <t>Kabel napájecí silový, Cu vodiče, 3x2,5mm2</t>
  </si>
  <si>
    <t>11</t>
  </si>
  <si>
    <t>12</t>
  </si>
  <si>
    <t>3.2</t>
  </si>
  <si>
    <t>13</t>
  </si>
  <si>
    <t>3.3</t>
  </si>
  <si>
    <t>14</t>
  </si>
  <si>
    <t>3.4</t>
  </si>
  <si>
    <t>15</t>
  </si>
  <si>
    <t>3.5</t>
  </si>
  <si>
    <t>16</t>
  </si>
  <si>
    <t>5.3</t>
  </si>
  <si>
    <t>5.4</t>
  </si>
  <si>
    <t>5.5</t>
  </si>
  <si>
    <t>Konfigurace a nastavení</t>
  </si>
  <si>
    <t>24</t>
  </si>
  <si>
    <t>7.1</t>
  </si>
  <si>
    <t>OBJEDNÁVKOVÝ SYSTÉM JÍDLA</t>
  </si>
  <si>
    <t>Vybudování kabelových tras v konstrukčních příčkách včetně pokládky kabelových chrániček a zasádrování</t>
  </si>
  <si>
    <t>Demontáž a opětovná montáž zařízení v místnosti prodeje stravenek</t>
  </si>
  <si>
    <t>Úprava a zapojení konců kabelů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</si>
</sst>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"/>
    <numFmt numFmtId="166" formatCode="#,##0.000"/>
  </numFmts>
  <fonts count="36" x14ac:knownFonts="1">
    <font>
      <sz val="8"/>
      <name val="Trebuchet MS"/>
      <family val="2"/>
    </font>
    <font>
      <sz val="11"/>
      <color theme="1"/>
      <name val="Calibri"/>
      <charset val="238"/>
      <scheme val="minor"/>
    </font>
    <font>
      <sz val="8"/>
      <color rgb="FF003366"/>
      <name val="Trebuchet MS"/>
    </font>
    <font>
      <sz val="8"/>
      <color rgb="FF505050"/>
      <name val="Trebuchet MS"/>
    </font>
    <font>
      <b/>
      <sz val="18"/>
      <color theme="1"/>
      <name val="Arial"/>
      <charset val="238"/>
    </font>
    <font>
      <b/>
      <sz val="14"/>
      <color theme="1"/>
      <name val="Arial"/>
      <charset val="238"/>
    </font>
    <font>
      <sz val="12"/>
      <color theme="1"/>
      <name val="Arial"/>
      <charset val="238"/>
    </font>
    <font>
      <b/>
      <sz val="12"/>
      <color theme="1"/>
      <name val="Calibri"/>
      <charset val="238"/>
      <scheme val="minor"/>
    </font>
    <font>
      <b/>
      <sz val="12"/>
      <color theme="1"/>
      <name val="Arial"/>
      <charset val="238"/>
    </font>
    <font>
      <b/>
      <sz val="5"/>
      <color theme="1"/>
      <name val="Arial"/>
      <charset val="238"/>
    </font>
    <font>
      <sz val="8"/>
      <color theme="1"/>
      <name val="Arial"/>
      <charset val="238"/>
    </font>
    <font>
      <sz val="8"/>
      <name val="Arial CE"/>
      <charset val="238"/>
    </font>
    <font>
      <b/>
      <sz val="8"/>
      <color theme="1"/>
      <name val="Arial"/>
      <charset val="238"/>
    </font>
    <font>
      <b/>
      <sz val="10"/>
      <color theme="1"/>
      <name val="Arial"/>
      <charset val="238"/>
    </font>
    <font>
      <sz val="10"/>
      <color theme="1"/>
      <name val="Arial"/>
      <charset val="238"/>
    </font>
    <font>
      <sz val="6"/>
      <color theme="1"/>
      <name val="Arial"/>
      <charset val="238"/>
    </font>
    <font>
      <b/>
      <sz val="16"/>
      <name val="Trebuchet MS"/>
    </font>
    <font>
      <sz val="9"/>
      <color rgb="FF969696"/>
      <name val="Trebuchet MS"/>
    </font>
    <font>
      <b/>
      <sz val="8"/>
      <name val="Trebuchet MS"/>
      <charset val="238"/>
    </font>
    <font>
      <b/>
      <sz val="12"/>
      <name val="Trebuchet MS"/>
    </font>
    <font>
      <sz val="9"/>
      <name val="Trebuchet MS"/>
      <charset val="238"/>
    </font>
    <font>
      <sz val="9"/>
      <name val="Trebuchet MS"/>
    </font>
    <font>
      <b/>
      <sz val="8"/>
      <color rgb="FFFF0000"/>
      <name val="Trebuchet MS"/>
      <charset val="238"/>
    </font>
    <font>
      <sz val="9"/>
      <color rgb="FF000000"/>
      <name val="Trebuchet MS"/>
    </font>
    <font>
      <b/>
      <sz val="12"/>
      <color rgb="FF960000"/>
      <name val="Trebuchet MS"/>
    </font>
    <font>
      <sz val="8"/>
      <color rgb="FF960000"/>
      <name val="Trebuchet MS"/>
    </font>
    <font>
      <b/>
      <sz val="8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969696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14"/>
      <name val="Trebuchet MS"/>
    </font>
    <font>
      <sz val="10"/>
      <color rgb="FF003366"/>
      <name val="Trebuchet MS"/>
      <charset val="238"/>
    </font>
    <font>
      <sz val="10"/>
      <name val="Arial CE"/>
      <charset val="238"/>
    </font>
    <font>
      <sz val="8"/>
      <name val="Trebuchet MS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511703848384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4" fillId="0" borderId="0"/>
    <xf numFmtId="0" fontId="35" fillId="0" borderId="0" applyAlignment="0">
      <alignment vertical="top" wrapText="1"/>
      <protection locked="0"/>
    </xf>
  </cellStyleXfs>
  <cellXfs count="163">
    <xf numFmtId="0" fontId="0" fillId="0" borderId="0" xfId="0"/>
    <xf numFmtId="0" fontId="1" fillId="0" borderId="0" xfId="1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1"/>
    <xf numFmtId="0" fontId="1" fillId="0" borderId="0" xfId="1" applyFill="1" applyBorder="1"/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9" fillId="0" borderId="0" xfId="1" applyFont="1" applyFill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11" fillId="0" borderId="0" xfId="2" applyFont="1" applyFill="1" applyBorder="1"/>
    <xf numFmtId="0" fontId="1" fillId="0" borderId="1" xfId="1" applyFill="1" applyBorder="1"/>
    <xf numFmtId="0" fontId="9" fillId="0" borderId="9" xfId="1" applyFont="1" applyFill="1" applyBorder="1" applyAlignment="1">
      <alignment vertical="top"/>
    </xf>
    <xf numFmtId="0" fontId="12" fillId="0" borderId="10" xfId="1" applyFont="1" applyFill="1" applyBorder="1" applyAlignment="1">
      <alignment vertical="center"/>
    </xf>
    <xf numFmtId="0" fontId="9" fillId="0" borderId="6" xfId="1" applyFont="1" applyFill="1" applyBorder="1" applyAlignment="1">
      <alignment vertical="top"/>
    </xf>
    <xf numFmtId="0" fontId="9" fillId="0" borderId="13" xfId="1" applyFont="1" applyFill="1" applyBorder="1" applyAlignment="1">
      <alignment vertical="center"/>
    </xf>
    <xf numFmtId="0" fontId="9" fillId="0" borderId="14" xfId="1" applyFont="1" applyFill="1" applyBorder="1" applyAlignment="1">
      <alignment vertical="top" wrapText="1"/>
    </xf>
    <xf numFmtId="0" fontId="9" fillId="0" borderId="16" xfId="1" applyFont="1" applyFill="1" applyBorder="1" applyAlignment="1">
      <alignment vertical="center"/>
    </xf>
    <xf numFmtId="49" fontId="14" fillId="0" borderId="10" xfId="1" applyNumberFormat="1" applyFont="1" applyFill="1" applyBorder="1" applyAlignment="1">
      <alignment vertical="center" wrapText="1"/>
    </xf>
    <xf numFmtId="0" fontId="9" fillId="0" borderId="21" xfId="1" applyFont="1" applyFill="1" applyBorder="1" applyAlignment="1">
      <alignment vertical="center" wrapText="1"/>
    </xf>
    <xf numFmtId="0" fontId="14" fillId="0" borderId="20" xfId="1" applyFont="1" applyFill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/>
    <xf numFmtId="0" fontId="0" fillId="0" borderId="29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165" fontId="25" fillId="0" borderId="30" xfId="0" applyNumberFormat="1" applyFont="1" applyBorder="1" applyAlignment="1"/>
    <xf numFmtId="165" fontId="25" fillId="0" borderId="31" xfId="0" applyNumberFormat="1" applyFont="1" applyBorder="1" applyAlignment="1"/>
    <xf numFmtId="0" fontId="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" fillId="0" borderId="25" xfId="0" applyFont="1" applyBorder="1" applyAlignment="1"/>
    <xf numFmtId="0" fontId="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4" fontId="27" fillId="0" borderId="0" xfId="0" applyNumberFormat="1" applyFont="1" applyAlignment="1"/>
    <xf numFmtId="0" fontId="2" fillId="0" borderId="32" xfId="0" applyFont="1" applyBorder="1" applyAlignment="1"/>
    <xf numFmtId="0" fontId="2" fillId="0" borderId="0" xfId="0" applyFont="1" applyBorder="1" applyAlignment="1"/>
    <xf numFmtId="165" fontId="2" fillId="0" borderId="0" xfId="0" applyNumberFormat="1" applyFont="1" applyBorder="1" applyAlignment="1"/>
    <xf numFmtId="165" fontId="2" fillId="0" borderId="33" xfId="0" applyNumberFormat="1" applyFont="1" applyBorder="1" applyAlignme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4" fontId="28" fillId="0" borderId="0" xfId="0" applyNumberFormat="1" applyFont="1" applyBorder="1" applyAlignment="1"/>
    <xf numFmtId="0" fontId="0" fillId="0" borderId="25" xfId="0" applyFont="1" applyBorder="1" applyAlignment="1" applyProtection="1">
      <alignment vertical="center"/>
      <protection locked="0"/>
    </xf>
    <xf numFmtId="0" fontId="0" fillId="0" borderId="34" xfId="0" applyFont="1" applyBorder="1" applyAlignment="1" applyProtection="1">
      <alignment horizontal="center" vertical="center"/>
      <protection locked="0"/>
    </xf>
    <xf numFmtId="49" fontId="0" fillId="0" borderId="34" xfId="0" applyNumberFormat="1" applyFont="1" applyBorder="1" applyAlignment="1" applyProtection="1">
      <alignment horizontal="left" vertical="center" wrapText="1"/>
      <protection locked="0"/>
    </xf>
    <xf numFmtId="0" fontId="0" fillId="0" borderId="34" xfId="0" applyFont="1" applyFill="1" applyBorder="1" applyAlignment="1" applyProtection="1">
      <alignment horizontal="left" vertical="center" wrapText="1"/>
      <protection locked="0"/>
    </xf>
    <xf numFmtId="0" fontId="0" fillId="0" borderId="34" xfId="0" applyFont="1" applyBorder="1" applyAlignment="1" applyProtection="1">
      <alignment horizontal="center" vertical="center" wrapText="1"/>
      <protection locked="0"/>
    </xf>
    <xf numFmtId="166" fontId="0" fillId="0" borderId="34" xfId="0" applyNumberFormat="1" applyFont="1" applyBorder="1" applyAlignment="1" applyProtection="1">
      <alignment vertical="center"/>
      <protection locked="0"/>
    </xf>
    <xf numFmtId="4" fontId="0" fillId="0" borderId="34" xfId="0" applyNumberFormat="1" applyFont="1" applyBorder="1" applyAlignment="1" applyProtection="1">
      <alignment vertical="center"/>
      <protection locked="0"/>
    </xf>
    <xf numFmtId="0" fontId="0" fillId="0" borderId="34" xfId="0" applyFont="1" applyBorder="1" applyAlignment="1" applyProtection="1">
      <alignment horizontal="left" vertical="center" wrapText="1"/>
      <protection locked="0"/>
    </xf>
    <xf numFmtId="0" fontId="29" fillId="0" borderId="3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5" fontId="29" fillId="0" borderId="0" xfId="0" applyNumberFormat="1" applyFont="1" applyBorder="1" applyAlignment="1">
      <alignment vertical="center"/>
    </xf>
    <xf numFmtId="165" fontId="29" fillId="0" borderId="3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6" fontId="0" fillId="0" borderId="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Border="1" applyAlignment="1" applyProtection="1">
      <alignment vertical="center"/>
      <protection locked="0"/>
    </xf>
    <xf numFmtId="0" fontId="29" fillId="0" borderId="35" xfId="0" applyFont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0" fillId="0" borderId="38" xfId="0" applyFont="1" applyBorder="1" applyAlignment="1">
      <alignment vertical="center"/>
    </xf>
    <xf numFmtId="0" fontId="0" fillId="0" borderId="39" xfId="0" applyFont="1" applyBorder="1" applyAlignment="1">
      <alignment vertical="center"/>
    </xf>
    <xf numFmtId="0" fontId="31" fillId="0" borderId="0" xfId="0" applyFont="1" applyAlignment="1">
      <alignment horizontal="center"/>
    </xf>
    <xf numFmtId="0" fontId="0" fillId="2" borderId="40" xfId="0" applyFill="1" applyBorder="1"/>
    <xf numFmtId="0" fontId="0" fillId="2" borderId="41" xfId="0" applyFill="1" applyBorder="1"/>
    <xf numFmtId="0" fontId="0" fillId="2" borderId="42" xfId="0" applyFill="1" applyBorder="1"/>
    <xf numFmtId="0" fontId="0" fillId="2" borderId="43" xfId="0" applyFill="1" applyBorder="1"/>
    <xf numFmtId="0" fontId="0" fillId="2" borderId="0" xfId="0" applyFill="1" applyBorder="1"/>
    <xf numFmtId="0" fontId="0" fillId="2" borderId="44" xfId="0" applyFill="1" applyBorder="1"/>
    <xf numFmtId="0" fontId="0" fillId="2" borderId="45" xfId="0" applyFill="1" applyBorder="1"/>
    <xf numFmtId="0" fontId="0" fillId="2" borderId="46" xfId="0" applyFill="1" applyBorder="1"/>
    <xf numFmtId="0" fontId="0" fillId="2" borderId="47" xfId="0" applyFill="1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22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Border="1" applyAlignment="1">
      <alignment horizontal="left"/>
    </xf>
    <xf numFmtId="0" fontId="0" fillId="0" borderId="25" xfId="0" applyFont="1" applyFill="1" applyBorder="1" applyAlignment="1" applyProtection="1">
      <alignment vertical="center"/>
      <protection locked="0"/>
    </xf>
    <xf numFmtId="0" fontId="0" fillId="0" borderId="34" xfId="0" applyFont="1" applyFill="1" applyBorder="1" applyAlignment="1" applyProtection="1">
      <alignment horizontal="center" vertical="center"/>
      <protection locked="0"/>
    </xf>
    <xf numFmtId="49" fontId="0" fillId="0" borderId="3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4" xfId="0" applyFont="1" applyFill="1" applyBorder="1" applyAlignment="1" applyProtection="1">
      <alignment horizontal="center" vertical="center" wrapText="1"/>
      <protection locked="0"/>
    </xf>
    <xf numFmtId="166" fontId="0" fillId="0" borderId="34" xfId="0" applyNumberFormat="1" applyFont="1" applyFill="1" applyBorder="1" applyAlignment="1" applyProtection="1">
      <alignment vertical="center"/>
      <protection locked="0"/>
    </xf>
    <xf numFmtId="4" fontId="0" fillId="0" borderId="34" xfId="0" applyNumberFormat="1" applyFont="1" applyFill="1" applyBorder="1" applyAlignment="1" applyProtection="1">
      <alignment vertical="center"/>
      <protection locked="0"/>
    </xf>
    <xf numFmtId="0" fontId="0" fillId="0" borderId="25" xfId="0" applyFont="1" applyFill="1" applyBorder="1" applyAlignment="1">
      <alignment vertical="center"/>
    </xf>
    <xf numFmtId="0" fontId="29" fillId="0" borderId="34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vertical="center"/>
    </xf>
    <xf numFmtId="165" fontId="29" fillId="0" borderId="33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top"/>
    </xf>
    <xf numFmtId="0" fontId="9" fillId="0" borderId="6" xfId="1" applyFont="1" applyFill="1" applyBorder="1" applyAlignment="1">
      <alignment horizontal="left" vertical="top"/>
    </xf>
    <xf numFmtId="0" fontId="10" fillId="0" borderId="3" xfId="1" applyFont="1" applyFill="1" applyBorder="1" applyAlignment="1">
      <alignment horizontal="left" vertical="center"/>
    </xf>
    <xf numFmtId="0" fontId="10" fillId="0" borderId="7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vertical="center"/>
    </xf>
    <xf numFmtId="0" fontId="9" fillId="0" borderId="5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8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9" fillId="0" borderId="6" xfId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8" xfId="1" applyFont="1" applyFill="1" applyBorder="1" applyAlignment="1">
      <alignment vertical="center"/>
    </xf>
    <xf numFmtId="0" fontId="10" fillId="0" borderId="0" xfId="1" applyFont="1" applyFill="1" applyBorder="1" applyAlignment="1">
      <alignment vertical="top"/>
    </xf>
    <xf numFmtId="0" fontId="10" fillId="0" borderId="8" xfId="1" applyFont="1" applyFill="1" applyBorder="1" applyAlignment="1">
      <alignment vertical="top"/>
    </xf>
    <xf numFmtId="0" fontId="10" fillId="0" borderId="11" xfId="1" applyFont="1" applyFill="1" applyBorder="1" applyAlignment="1">
      <alignment vertical="center"/>
    </xf>
    <xf numFmtId="0" fontId="10" fillId="0" borderId="12" xfId="1" applyFont="1" applyFill="1" applyBorder="1" applyAlignment="1">
      <alignment vertical="center"/>
    </xf>
    <xf numFmtId="0" fontId="10" fillId="0" borderId="11" xfId="1" applyFont="1" applyFill="1" applyBorder="1" applyAlignment="1">
      <alignment vertical="center" wrapText="1"/>
    </xf>
    <xf numFmtId="0" fontId="10" fillId="0" borderId="7" xfId="1" applyFont="1" applyFill="1" applyBorder="1" applyAlignment="1">
      <alignment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/>
    </xf>
    <xf numFmtId="0" fontId="9" fillId="0" borderId="15" xfId="1" applyFont="1" applyFill="1" applyBorder="1" applyAlignment="1">
      <alignment vertical="top" wrapText="1"/>
    </xf>
    <xf numFmtId="0" fontId="9" fillId="0" borderId="17" xfId="1" applyFont="1" applyFill="1" applyBorder="1" applyAlignment="1">
      <alignment vertical="top" wrapText="1"/>
    </xf>
    <xf numFmtId="0" fontId="9" fillId="0" borderId="22" xfId="1" applyFont="1" applyFill="1" applyBorder="1" applyAlignment="1">
      <alignment vertical="top" wrapText="1"/>
    </xf>
    <xf numFmtId="0" fontId="10" fillId="0" borderId="7" xfId="1" applyFont="1" applyFill="1" applyBorder="1" applyAlignment="1">
      <alignment horizontal="left" vertical="center" wrapText="1"/>
    </xf>
    <xf numFmtId="0" fontId="15" fillId="0" borderId="18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5" fillId="0" borderId="20" xfId="1" applyFont="1" applyFill="1" applyBorder="1" applyAlignment="1">
      <alignment vertical="center"/>
    </xf>
  </cellXfs>
  <cellStyles count="4">
    <cellStyle name="Normální" xfId="0" builtinId="0" customBuiltin="1"/>
    <cellStyle name="Normální 2" xfId="3"/>
    <cellStyle name="Normální 2 3" xfId="1"/>
    <cellStyle name="Normální 3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F45"/>
  <sheetViews>
    <sheetView zoomScaleNormal="100" zoomScaleSheetLayoutView="100" workbookViewId="0">
      <selection activeCell="C25" sqref="C25"/>
    </sheetView>
  </sheetViews>
  <sheetFormatPr defaultRowHeight="15" x14ac:dyDescent="0.25"/>
  <cols>
    <col min="1" max="1" width="9.33203125" style="7"/>
    <col min="2" max="2" width="22.33203125" style="7" customWidth="1"/>
    <col min="3" max="3" width="24.5" style="7" customWidth="1"/>
    <col min="4" max="5" width="14.1640625" style="7" customWidth="1"/>
    <col min="6" max="6" width="14" style="7" customWidth="1"/>
    <col min="7" max="257" width="9.33203125" style="7"/>
    <col min="258" max="258" width="22.33203125" style="7" customWidth="1"/>
    <col min="259" max="259" width="24.5" style="7" customWidth="1"/>
    <col min="260" max="261" width="14.1640625" style="7" customWidth="1"/>
    <col min="262" max="262" width="14" style="7" customWidth="1"/>
    <col min="263" max="513" width="9.33203125" style="7"/>
    <col min="514" max="514" width="22.33203125" style="7" customWidth="1"/>
    <col min="515" max="515" width="24.5" style="7" customWidth="1"/>
    <col min="516" max="517" width="14.1640625" style="7" customWidth="1"/>
    <col min="518" max="518" width="14" style="7" customWidth="1"/>
    <col min="519" max="769" width="9.33203125" style="7"/>
    <col min="770" max="770" width="22.33203125" style="7" customWidth="1"/>
    <col min="771" max="771" width="24.5" style="7" customWidth="1"/>
    <col min="772" max="773" width="14.1640625" style="7" customWidth="1"/>
    <col min="774" max="774" width="14" style="7" customWidth="1"/>
    <col min="775" max="1025" width="9.33203125" style="7"/>
    <col min="1026" max="1026" width="22.33203125" style="7" customWidth="1"/>
    <col min="1027" max="1027" width="24.5" style="7" customWidth="1"/>
    <col min="1028" max="1029" width="14.1640625" style="7" customWidth="1"/>
    <col min="1030" max="1030" width="14" style="7" customWidth="1"/>
    <col min="1031" max="1281" width="9.33203125" style="7"/>
    <col min="1282" max="1282" width="22.33203125" style="7" customWidth="1"/>
    <col min="1283" max="1283" width="24.5" style="7" customWidth="1"/>
    <col min="1284" max="1285" width="14.1640625" style="7" customWidth="1"/>
    <col min="1286" max="1286" width="14" style="7" customWidth="1"/>
    <col min="1287" max="1537" width="9.33203125" style="7"/>
    <col min="1538" max="1538" width="22.33203125" style="7" customWidth="1"/>
    <col min="1539" max="1539" width="24.5" style="7" customWidth="1"/>
    <col min="1540" max="1541" width="14.1640625" style="7" customWidth="1"/>
    <col min="1542" max="1542" width="14" style="7" customWidth="1"/>
    <col min="1543" max="1793" width="9.33203125" style="7"/>
    <col min="1794" max="1794" width="22.33203125" style="7" customWidth="1"/>
    <col min="1795" max="1795" width="24.5" style="7" customWidth="1"/>
    <col min="1796" max="1797" width="14.1640625" style="7" customWidth="1"/>
    <col min="1798" max="1798" width="14" style="7" customWidth="1"/>
    <col min="1799" max="2049" width="9.33203125" style="7"/>
    <col min="2050" max="2050" width="22.33203125" style="7" customWidth="1"/>
    <col min="2051" max="2051" width="24.5" style="7" customWidth="1"/>
    <col min="2052" max="2053" width="14.1640625" style="7" customWidth="1"/>
    <col min="2054" max="2054" width="14" style="7" customWidth="1"/>
    <col min="2055" max="2305" width="9.33203125" style="7"/>
    <col min="2306" max="2306" width="22.33203125" style="7" customWidth="1"/>
    <col min="2307" max="2307" width="24.5" style="7" customWidth="1"/>
    <col min="2308" max="2309" width="14.1640625" style="7" customWidth="1"/>
    <col min="2310" max="2310" width="14" style="7" customWidth="1"/>
    <col min="2311" max="2561" width="9.33203125" style="7"/>
    <col min="2562" max="2562" width="22.33203125" style="7" customWidth="1"/>
    <col min="2563" max="2563" width="24.5" style="7" customWidth="1"/>
    <col min="2564" max="2565" width="14.1640625" style="7" customWidth="1"/>
    <col min="2566" max="2566" width="14" style="7" customWidth="1"/>
    <col min="2567" max="2817" width="9.33203125" style="7"/>
    <col min="2818" max="2818" width="22.33203125" style="7" customWidth="1"/>
    <col min="2819" max="2819" width="24.5" style="7" customWidth="1"/>
    <col min="2820" max="2821" width="14.1640625" style="7" customWidth="1"/>
    <col min="2822" max="2822" width="14" style="7" customWidth="1"/>
    <col min="2823" max="3073" width="9.33203125" style="7"/>
    <col min="3074" max="3074" width="22.33203125" style="7" customWidth="1"/>
    <col min="3075" max="3075" width="24.5" style="7" customWidth="1"/>
    <col min="3076" max="3077" width="14.1640625" style="7" customWidth="1"/>
    <col min="3078" max="3078" width="14" style="7" customWidth="1"/>
    <col min="3079" max="3329" width="9.33203125" style="7"/>
    <col min="3330" max="3330" width="22.33203125" style="7" customWidth="1"/>
    <col min="3331" max="3331" width="24.5" style="7" customWidth="1"/>
    <col min="3332" max="3333" width="14.1640625" style="7" customWidth="1"/>
    <col min="3334" max="3334" width="14" style="7" customWidth="1"/>
    <col min="3335" max="3585" width="9.33203125" style="7"/>
    <col min="3586" max="3586" width="22.33203125" style="7" customWidth="1"/>
    <col min="3587" max="3587" width="24.5" style="7" customWidth="1"/>
    <col min="3588" max="3589" width="14.1640625" style="7" customWidth="1"/>
    <col min="3590" max="3590" width="14" style="7" customWidth="1"/>
    <col min="3591" max="3841" width="9.33203125" style="7"/>
    <col min="3842" max="3842" width="22.33203125" style="7" customWidth="1"/>
    <col min="3843" max="3843" width="24.5" style="7" customWidth="1"/>
    <col min="3844" max="3845" width="14.1640625" style="7" customWidth="1"/>
    <col min="3846" max="3846" width="14" style="7" customWidth="1"/>
    <col min="3847" max="4097" width="9.33203125" style="7"/>
    <col min="4098" max="4098" width="22.33203125" style="7" customWidth="1"/>
    <col min="4099" max="4099" width="24.5" style="7" customWidth="1"/>
    <col min="4100" max="4101" width="14.1640625" style="7" customWidth="1"/>
    <col min="4102" max="4102" width="14" style="7" customWidth="1"/>
    <col min="4103" max="4353" width="9.33203125" style="7"/>
    <col min="4354" max="4354" width="22.33203125" style="7" customWidth="1"/>
    <col min="4355" max="4355" width="24.5" style="7" customWidth="1"/>
    <col min="4356" max="4357" width="14.1640625" style="7" customWidth="1"/>
    <col min="4358" max="4358" width="14" style="7" customWidth="1"/>
    <col min="4359" max="4609" width="9.33203125" style="7"/>
    <col min="4610" max="4610" width="22.33203125" style="7" customWidth="1"/>
    <col min="4611" max="4611" width="24.5" style="7" customWidth="1"/>
    <col min="4612" max="4613" width="14.1640625" style="7" customWidth="1"/>
    <col min="4614" max="4614" width="14" style="7" customWidth="1"/>
    <col min="4615" max="4865" width="9.33203125" style="7"/>
    <col min="4866" max="4866" width="22.33203125" style="7" customWidth="1"/>
    <col min="4867" max="4867" width="24.5" style="7" customWidth="1"/>
    <col min="4868" max="4869" width="14.1640625" style="7" customWidth="1"/>
    <col min="4870" max="4870" width="14" style="7" customWidth="1"/>
    <col min="4871" max="5121" width="9.33203125" style="7"/>
    <col min="5122" max="5122" width="22.33203125" style="7" customWidth="1"/>
    <col min="5123" max="5123" width="24.5" style="7" customWidth="1"/>
    <col min="5124" max="5125" width="14.1640625" style="7" customWidth="1"/>
    <col min="5126" max="5126" width="14" style="7" customWidth="1"/>
    <col min="5127" max="5377" width="9.33203125" style="7"/>
    <col min="5378" max="5378" width="22.33203125" style="7" customWidth="1"/>
    <col min="5379" max="5379" width="24.5" style="7" customWidth="1"/>
    <col min="5380" max="5381" width="14.1640625" style="7" customWidth="1"/>
    <col min="5382" max="5382" width="14" style="7" customWidth="1"/>
    <col min="5383" max="5633" width="9.33203125" style="7"/>
    <col min="5634" max="5634" width="22.33203125" style="7" customWidth="1"/>
    <col min="5635" max="5635" width="24.5" style="7" customWidth="1"/>
    <col min="5636" max="5637" width="14.1640625" style="7" customWidth="1"/>
    <col min="5638" max="5638" width="14" style="7" customWidth="1"/>
    <col min="5639" max="5889" width="9.33203125" style="7"/>
    <col min="5890" max="5890" width="22.33203125" style="7" customWidth="1"/>
    <col min="5891" max="5891" width="24.5" style="7" customWidth="1"/>
    <col min="5892" max="5893" width="14.1640625" style="7" customWidth="1"/>
    <col min="5894" max="5894" width="14" style="7" customWidth="1"/>
    <col min="5895" max="6145" width="9.33203125" style="7"/>
    <col min="6146" max="6146" width="22.33203125" style="7" customWidth="1"/>
    <col min="6147" max="6147" width="24.5" style="7" customWidth="1"/>
    <col min="6148" max="6149" width="14.1640625" style="7" customWidth="1"/>
    <col min="6150" max="6150" width="14" style="7" customWidth="1"/>
    <col min="6151" max="6401" width="9.33203125" style="7"/>
    <col min="6402" max="6402" width="22.33203125" style="7" customWidth="1"/>
    <col min="6403" max="6403" width="24.5" style="7" customWidth="1"/>
    <col min="6404" max="6405" width="14.1640625" style="7" customWidth="1"/>
    <col min="6406" max="6406" width="14" style="7" customWidth="1"/>
    <col min="6407" max="6657" width="9.33203125" style="7"/>
    <col min="6658" max="6658" width="22.33203125" style="7" customWidth="1"/>
    <col min="6659" max="6659" width="24.5" style="7" customWidth="1"/>
    <col min="6660" max="6661" width="14.1640625" style="7" customWidth="1"/>
    <col min="6662" max="6662" width="14" style="7" customWidth="1"/>
    <col min="6663" max="6913" width="9.33203125" style="7"/>
    <col min="6914" max="6914" width="22.33203125" style="7" customWidth="1"/>
    <col min="6915" max="6915" width="24.5" style="7" customWidth="1"/>
    <col min="6916" max="6917" width="14.1640625" style="7" customWidth="1"/>
    <col min="6918" max="6918" width="14" style="7" customWidth="1"/>
    <col min="6919" max="7169" width="9.33203125" style="7"/>
    <col min="7170" max="7170" width="22.33203125" style="7" customWidth="1"/>
    <col min="7171" max="7171" width="24.5" style="7" customWidth="1"/>
    <col min="7172" max="7173" width="14.1640625" style="7" customWidth="1"/>
    <col min="7174" max="7174" width="14" style="7" customWidth="1"/>
    <col min="7175" max="7425" width="9.33203125" style="7"/>
    <col min="7426" max="7426" width="22.33203125" style="7" customWidth="1"/>
    <col min="7427" max="7427" width="24.5" style="7" customWidth="1"/>
    <col min="7428" max="7429" width="14.1640625" style="7" customWidth="1"/>
    <col min="7430" max="7430" width="14" style="7" customWidth="1"/>
    <col min="7431" max="7681" width="9.33203125" style="7"/>
    <col min="7682" max="7682" width="22.33203125" style="7" customWidth="1"/>
    <col min="7683" max="7683" width="24.5" style="7" customWidth="1"/>
    <col min="7684" max="7685" width="14.1640625" style="7" customWidth="1"/>
    <col min="7686" max="7686" width="14" style="7" customWidth="1"/>
    <col min="7687" max="7937" width="9.33203125" style="7"/>
    <col min="7938" max="7938" width="22.33203125" style="7" customWidth="1"/>
    <col min="7939" max="7939" width="24.5" style="7" customWidth="1"/>
    <col min="7940" max="7941" width="14.1640625" style="7" customWidth="1"/>
    <col min="7942" max="7942" width="14" style="7" customWidth="1"/>
    <col min="7943" max="8193" width="9.33203125" style="7"/>
    <col min="8194" max="8194" width="22.33203125" style="7" customWidth="1"/>
    <col min="8195" max="8195" width="24.5" style="7" customWidth="1"/>
    <col min="8196" max="8197" width="14.1640625" style="7" customWidth="1"/>
    <col min="8198" max="8198" width="14" style="7" customWidth="1"/>
    <col min="8199" max="8449" width="9.33203125" style="7"/>
    <col min="8450" max="8450" width="22.33203125" style="7" customWidth="1"/>
    <col min="8451" max="8451" width="24.5" style="7" customWidth="1"/>
    <col min="8452" max="8453" width="14.1640625" style="7" customWidth="1"/>
    <col min="8454" max="8454" width="14" style="7" customWidth="1"/>
    <col min="8455" max="8705" width="9.33203125" style="7"/>
    <col min="8706" max="8706" width="22.33203125" style="7" customWidth="1"/>
    <col min="8707" max="8707" width="24.5" style="7" customWidth="1"/>
    <col min="8708" max="8709" width="14.1640625" style="7" customWidth="1"/>
    <col min="8710" max="8710" width="14" style="7" customWidth="1"/>
    <col min="8711" max="8961" width="9.33203125" style="7"/>
    <col min="8962" max="8962" width="22.33203125" style="7" customWidth="1"/>
    <col min="8963" max="8963" width="24.5" style="7" customWidth="1"/>
    <col min="8964" max="8965" width="14.1640625" style="7" customWidth="1"/>
    <col min="8966" max="8966" width="14" style="7" customWidth="1"/>
    <col min="8967" max="9217" width="9.33203125" style="7"/>
    <col min="9218" max="9218" width="22.33203125" style="7" customWidth="1"/>
    <col min="9219" max="9219" width="24.5" style="7" customWidth="1"/>
    <col min="9220" max="9221" width="14.1640625" style="7" customWidth="1"/>
    <col min="9222" max="9222" width="14" style="7" customWidth="1"/>
    <col min="9223" max="9473" width="9.33203125" style="7"/>
    <col min="9474" max="9474" width="22.33203125" style="7" customWidth="1"/>
    <col min="9475" max="9475" width="24.5" style="7" customWidth="1"/>
    <col min="9476" max="9477" width="14.1640625" style="7" customWidth="1"/>
    <col min="9478" max="9478" width="14" style="7" customWidth="1"/>
    <col min="9479" max="9729" width="9.33203125" style="7"/>
    <col min="9730" max="9730" width="22.33203125" style="7" customWidth="1"/>
    <col min="9731" max="9731" width="24.5" style="7" customWidth="1"/>
    <col min="9732" max="9733" width="14.1640625" style="7" customWidth="1"/>
    <col min="9734" max="9734" width="14" style="7" customWidth="1"/>
    <col min="9735" max="9985" width="9.33203125" style="7"/>
    <col min="9986" max="9986" width="22.33203125" style="7" customWidth="1"/>
    <col min="9987" max="9987" width="24.5" style="7" customWidth="1"/>
    <col min="9988" max="9989" width="14.1640625" style="7" customWidth="1"/>
    <col min="9990" max="9990" width="14" style="7" customWidth="1"/>
    <col min="9991" max="10241" width="9.33203125" style="7"/>
    <col min="10242" max="10242" width="22.33203125" style="7" customWidth="1"/>
    <col min="10243" max="10243" width="24.5" style="7" customWidth="1"/>
    <col min="10244" max="10245" width="14.1640625" style="7" customWidth="1"/>
    <col min="10246" max="10246" width="14" style="7" customWidth="1"/>
    <col min="10247" max="10497" width="9.33203125" style="7"/>
    <col min="10498" max="10498" width="22.33203125" style="7" customWidth="1"/>
    <col min="10499" max="10499" width="24.5" style="7" customWidth="1"/>
    <col min="10500" max="10501" width="14.1640625" style="7" customWidth="1"/>
    <col min="10502" max="10502" width="14" style="7" customWidth="1"/>
    <col min="10503" max="10753" width="9.33203125" style="7"/>
    <col min="10754" max="10754" width="22.33203125" style="7" customWidth="1"/>
    <col min="10755" max="10755" width="24.5" style="7" customWidth="1"/>
    <col min="10756" max="10757" width="14.1640625" style="7" customWidth="1"/>
    <col min="10758" max="10758" width="14" style="7" customWidth="1"/>
    <col min="10759" max="11009" width="9.33203125" style="7"/>
    <col min="11010" max="11010" width="22.33203125" style="7" customWidth="1"/>
    <col min="11011" max="11011" width="24.5" style="7" customWidth="1"/>
    <col min="11012" max="11013" width="14.1640625" style="7" customWidth="1"/>
    <col min="11014" max="11014" width="14" style="7" customWidth="1"/>
    <col min="11015" max="11265" width="9.33203125" style="7"/>
    <col min="11266" max="11266" width="22.33203125" style="7" customWidth="1"/>
    <col min="11267" max="11267" width="24.5" style="7" customWidth="1"/>
    <col min="11268" max="11269" width="14.1640625" style="7" customWidth="1"/>
    <col min="11270" max="11270" width="14" style="7" customWidth="1"/>
    <col min="11271" max="11521" width="9.33203125" style="7"/>
    <col min="11522" max="11522" width="22.33203125" style="7" customWidth="1"/>
    <col min="11523" max="11523" width="24.5" style="7" customWidth="1"/>
    <col min="11524" max="11525" width="14.1640625" style="7" customWidth="1"/>
    <col min="11526" max="11526" width="14" style="7" customWidth="1"/>
    <col min="11527" max="11777" width="9.33203125" style="7"/>
    <col min="11778" max="11778" width="22.33203125" style="7" customWidth="1"/>
    <col min="11779" max="11779" width="24.5" style="7" customWidth="1"/>
    <col min="11780" max="11781" width="14.1640625" style="7" customWidth="1"/>
    <col min="11782" max="11782" width="14" style="7" customWidth="1"/>
    <col min="11783" max="12033" width="9.33203125" style="7"/>
    <col min="12034" max="12034" width="22.33203125" style="7" customWidth="1"/>
    <col min="12035" max="12035" width="24.5" style="7" customWidth="1"/>
    <col min="12036" max="12037" width="14.1640625" style="7" customWidth="1"/>
    <col min="12038" max="12038" width="14" style="7" customWidth="1"/>
    <col min="12039" max="12289" width="9.33203125" style="7"/>
    <col min="12290" max="12290" width="22.33203125" style="7" customWidth="1"/>
    <col min="12291" max="12291" width="24.5" style="7" customWidth="1"/>
    <col min="12292" max="12293" width="14.1640625" style="7" customWidth="1"/>
    <col min="12294" max="12294" width="14" style="7" customWidth="1"/>
    <col min="12295" max="12545" width="9.33203125" style="7"/>
    <col min="12546" max="12546" width="22.33203125" style="7" customWidth="1"/>
    <col min="12547" max="12547" width="24.5" style="7" customWidth="1"/>
    <col min="12548" max="12549" width="14.1640625" style="7" customWidth="1"/>
    <col min="12550" max="12550" width="14" style="7" customWidth="1"/>
    <col min="12551" max="12801" width="9.33203125" style="7"/>
    <col min="12802" max="12802" width="22.33203125" style="7" customWidth="1"/>
    <col min="12803" max="12803" width="24.5" style="7" customWidth="1"/>
    <col min="12804" max="12805" width="14.1640625" style="7" customWidth="1"/>
    <col min="12806" max="12806" width="14" style="7" customWidth="1"/>
    <col min="12807" max="13057" width="9.33203125" style="7"/>
    <col min="13058" max="13058" width="22.33203125" style="7" customWidth="1"/>
    <col min="13059" max="13059" width="24.5" style="7" customWidth="1"/>
    <col min="13060" max="13061" width="14.1640625" style="7" customWidth="1"/>
    <col min="13062" max="13062" width="14" style="7" customWidth="1"/>
    <col min="13063" max="13313" width="9.33203125" style="7"/>
    <col min="13314" max="13314" width="22.33203125" style="7" customWidth="1"/>
    <col min="13315" max="13315" width="24.5" style="7" customWidth="1"/>
    <col min="13316" max="13317" width="14.1640625" style="7" customWidth="1"/>
    <col min="13318" max="13318" width="14" style="7" customWidth="1"/>
    <col min="13319" max="13569" width="9.33203125" style="7"/>
    <col min="13570" max="13570" width="22.33203125" style="7" customWidth="1"/>
    <col min="13571" max="13571" width="24.5" style="7" customWidth="1"/>
    <col min="13572" max="13573" width="14.1640625" style="7" customWidth="1"/>
    <col min="13574" max="13574" width="14" style="7" customWidth="1"/>
    <col min="13575" max="13825" width="9.33203125" style="7"/>
    <col min="13826" max="13826" width="22.33203125" style="7" customWidth="1"/>
    <col min="13827" max="13827" width="24.5" style="7" customWidth="1"/>
    <col min="13828" max="13829" width="14.1640625" style="7" customWidth="1"/>
    <col min="13830" max="13830" width="14" style="7" customWidth="1"/>
    <col min="13831" max="14081" width="9.33203125" style="7"/>
    <col min="14082" max="14082" width="22.33203125" style="7" customWidth="1"/>
    <col min="14083" max="14083" width="24.5" style="7" customWidth="1"/>
    <col min="14084" max="14085" width="14.1640625" style="7" customWidth="1"/>
    <col min="14086" max="14086" width="14" style="7" customWidth="1"/>
    <col min="14087" max="14337" width="9.33203125" style="7"/>
    <col min="14338" max="14338" width="22.33203125" style="7" customWidth="1"/>
    <col min="14339" max="14339" width="24.5" style="7" customWidth="1"/>
    <col min="14340" max="14341" width="14.1640625" style="7" customWidth="1"/>
    <col min="14342" max="14342" width="14" style="7" customWidth="1"/>
    <col min="14343" max="14593" width="9.33203125" style="7"/>
    <col min="14594" max="14594" width="22.33203125" style="7" customWidth="1"/>
    <col min="14595" max="14595" width="24.5" style="7" customWidth="1"/>
    <col min="14596" max="14597" width="14.1640625" style="7" customWidth="1"/>
    <col min="14598" max="14598" width="14" style="7" customWidth="1"/>
    <col min="14599" max="14849" width="9.33203125" style="7"/>
    <col min="14850" max="14850" width="22.33203125" style="7" customWidth="1"/>
    <col min="14851" max="14851" width="24.5" style="7" customWidth="1"/>
    <col min="14852" max="14853" width="14.1640625" style="7" customWidth="1"/>
    <col min="14854" max="14854" width="14" style="7" customWidth="1"/>
    <col min="14855" max="15105" width="9.33203125" style="7"/>
    <col min="15106" max="15106" width="22.33203125" style="7" customWidth="1"/>
    <col min="15107" max="15107" width="24.5" style="7" customWidth="1"/>
    <col min="15108" max="15109" width="14.1640625" style="7" customWidth="1"/>
    <col min="15110" max="15110" width="14" style="7" customWidth="1"/>
    <col min="15111" max="15361" width="9.33203125" style="7"/>
    <col min="15362" max="15362" width="22.33203125" style="7" customWidth="1"/>
    <col min="15363" max="15363" width="24.5" style="7" customWidth="1"/>
    <col min="15364" max="15365" width="14.1640625" style="7" customWidth="1"/>
    <col min="15366" max="15366" width="14" style="7" customWidth="1"/>
    <col min="15367" max="15617" width="9.33203125" style="7"/>
    <col min="15618" max="15618" width="22.33203125" style="7" customWidth="1"/>
    <col min="15619" max="15619" width="24.5" style="7" customWidth="1"/>
    <col min="15620" max="15621" width="14.1640625" style="7" customWidth="1"/>
    <col min="15622" max="15622" width="14" style="7" customWidth="1"/>
    <col min="15623" max="15873" width="9.33203125" style="7"/>
    <col min="15874" max="15874" width="22.33203125" style="7" customWidth="1"/>
    <col min="15875" max="15875" width="24.5" style="7" customWidth="1"/>
    <col min="15876" max="15877" width="14.1640625" style="7" customWidth="1"/>
    <col min="15878" max="15878" width="14" style="7" customWidth="1"/>
    <col min="15879" max="16129" width="9.33203125" style="7"/>
    <col min="16130" max="16130" width="22.33203125" style="7" customWidth="1"/>
    <col min="16131" max="16131" width="24.5" style="7" customWidth="1"/>
    <col min="16132" max="16133" width="14.1640625" style="7" customWidth="1"/>
    <col min="16134" max="16134" width="14" style="7" customWidth="1"/>
    <col min="16135" max="16384" width="9.33203125" style="7"/>
  </cols>
  <sheetData>
    <row r="1" spans="1:6" x14ac:dyDescent="0.25">
      <c r="A1" s="8"/>
      <c r="B1" s="8"/>
      <c r="C1" s="8"/>
      <c r="D1" s="8"/>
      <c r="E1" s="8"/>
      <c r="F1" s="8"/>
    </row>
    <row r="2" spans="1:6" x14ac:dyDescent="0.25">
      <c r="A2" s="8"/>
      <c r="B2" s="8"/>
      <c r="C2" s="8"/>
      <c r="D2" s="8"/>
      <c r="E2" s="8"/>
      <c r="F2" s="8"/>
    </row>
    <row r="3" spans="1:6" x14ac:dyDescent="0.25">
      <c r="A3" s="8"/>
      <c r="B3" s="8"/>
      <c r="C3" s="8"/>
      <c r="D3" s="8"/>
      <c r="E3" s="8"/>
      <c r="F3" s="8"/>
    </row>
    <row r="4" spans="1:6" x14ac:dyDescent="0.25">
      <c r="A4" s="8"/>
      <c r="B4" s="8"/>
      <c r="C4" s="8"/>
      <c r="D4" s="8"/>
      <c r="E4" s="8"/>
      <c r="F4" s="8"/>
    </row>
    <row r="5" spans="1:6" x14ac:dyDescent="0.25">
      <c r="A5" s="8"/>
      <c r="B5" s="8"/>
      <c r="C5" s="8"/>
      <c r="D5" s="8"/>
      <c r="E5" s="8"/>
      <c r="F5" s="8"/>
    </row>
    <row r="6" spans="1:6" ht="54.75" customHeight="1" x14ac:dyDescent="0.25">
      <c r="A6" s="127" t="s">
        <v>0</v>
      </c>
      <c r="B6" s="128"/>
      <c r="C6" s="128"/>
      <c r="D6" s="128"/>
      <c r="E6" s="128"/>
      <c r="F6" s="128"/>
    </row>
    <row r="7" spans="1:6" x14ac:dyDescent="0.25">
      <c r="A7" s="8"/>
      <c r="B7" s="8"/>
      <c r="C7" s="8"/>
      <c r="D7" s="8"/>
      <c r="E7" s="8"/>
      <c r="F7" s="8"/>
    </row>
    <row r="8" spans="1:6" ht="40.5" customHeight="1" x14ac:dyDescent="0.25">
      <c r="A8" s="129" t="s">
        <v>1</v>
      </c>
      <c r="B8" s="129"/>
      <c r="C8" s="129"/>
      <c r="D8" s="129"/>
      <c r="E8" s="129"/>
      <c r="F8" s="129"/>
    </row>
    <row r="9" spans="1:6" ht="15.75" x14ac:dyDescent="0.25">
      <c r="A9" s="141" t="s">
        <v>2</v>
      </c>
      <c r="B9" s="141"/>
      <c r="C9" s="141"/>
      <c r="D9" s="141"/>
      <c r="E9" s="141"/>
      <c r="F9" s="141"/>
    </row>
    <row r="10" spans="1:6" ht="15.75" x14ac:dyDescent="0.25">
      <c r="A10" s="9"/>
      <c r="B10" s="9"/>
      <c r="C10" s="9"/>
      <c r="D10" s="9"/>
      <c r="E10" s="9"/>
      <c r="F10" s="9"/>
    </row>
    <row r="11" spans="1:6" ht="15.75" x14ac:dyDescent="0.25">
      <c r="A11" s="140" t="s">
        <v>3</v>
      </c>
      <c r="B11" s="140"/>
      <c r="C11" s="140"/>
      <c r="D11" s="140"/>
      <c r="E11" s="140"/>
      <c r="F11" s="140"/>
    </row>
    <row r="12" spans="1:6" ht="15.75" x14ac:dyDescent="0.25">
      <c r="A12" s="10"/>
      <c r="B12" s="10"/>
      <c r="C12" s="10"/>
      <c r="D12" s="10"/>
      <c r="E12" s="10"/>
      <c r="F12" s="10"/>
    </row>
    <row r="13" spans="1:6" ht="15.75" x14ac:dyDescent="0.25">
      <c r="A13" s="10"/>
      <c r="B13" s="10"/>
      <c r="C13" s="10"/>
      <c r="D13" s="10"/>
      <c r="E13" s="10"/>
      <c r="F13" s="10"/>
    </row>
    <row r="14" spans="1:6" x14ac:dyDescent="0.25">
      <c r="A14" s="8"/>
      <c r="B14" s="8"/>
      <c r="C14" s="8"/>
      <c r="D14" s="8"/>
      <c r="E14" s="8"/>
      <c r="F14" s="8"/>
    </row>
    <row r="15" spans="1:6" ht="26.25" customHeight="1" x14ac:dyDescent="0.25">
      <c r="A15" s="130" t="s">
        <v>4</v>
      </c>
      <c r="B15" s="130"/>
      <c r="C15" s="130"/>
      <c r="D15" s="130"/>
      <c r="E15" s="130"/>
      <c r="F15" s="130"/>
    </row>
    <row r="16" spans="1:6" x14ac:dyDescent="0.25">
      <c r="A16" s="8"/>
      <c r="B16" s="8"/>
      <c r="C16" s="8"/>
      <c r="D16" s="8"/>
      <c r="E16" s="8"/>
      <c r="F16" s="8"/>
    </row>
    <row r="17" spans="1:6" ht="18" x14ac:dyDescent="0.25">
      <c r="A17" s="11"/>
      <c r="B17" s="11"/>
      <c r="C17" s="11"/>
      <c r="D17" s="11"/>
      <c r="E17" s="11"/>
      <c r="F17" s="11"/>
    </row>
    <row r="18" spans="1:6" ht="18" x14ac:dyDescent="0.25">
      <c r="A18" s="11"/>
      <c r="B18" s="11"/>
      <c r="C18" s="11"/>
      <c r="D18" s="11"/>
      <c r="E18" s="11"/>
      <c r="F18" s="11"/>
    </row>
    <row r="19" spans="1:6" x14ac:dyDescent="0.25">
      <c r="A19" s="8"/>
      <c r="B19" s="8"/>
      <c r="C19" s="8"/>
      <c r="D19" s="8"/>
      <c r="E19" s="8"/>
      <c r="F19" s="8"/>
    </row>
    <row r="20" spans="1:6" x14ac:dyDescent="0.25">
      <c r="A20" s="8"/>
      <c r="B20" s="8"/>
      <c r="C20" s="8"/>
      <c r="D20" s="8"/>
      <c r="E20" s="8"/>
      <c r="F20" s="8"/>
    </row>
    <row r="21" spans="1:6" x14ac:dyDescent="0.25">
      <c r="A21" s="8"/>
      <c r="B21" s="8"/>
      <c r="C21" s="8"/>
      <c r="D21" s="8"/>
      <c r="E21" s="8"/>
      <c r="F21" s="8"/>
    </row>
    <row r="22" spans="1:6" x14ac:dyDescent="0.25">
      <c r="A22" s="8"/>
      <c r="B22" s="8"/>
      <c r="C22" s="8"/>
      <c r="D22" s="8"/>
      <c r="E22" s="8"/>
      <c r="F22" s="8"/>
    </row>
    <row r="23" spans="1:6" x14ac:dyDescent="0.25">
      <c r="A23" s="8"/>
      <c r="B23" s="8"/>
      <c r="C23" s="8"/>
      <c r="D23" s="8"/>
      <c r="E23" s="8"/>
      <c r="F23" s="8"/>
    </row>
    <row r="24" spans="1:6" x14ac:dyDescent="0.25">
      <c r="A24" s="8"/>
      <c r="B24" s="8"/>
      <c r="C24" s="8"/>
      <c r="D24" s="8"/>
      <c r="E24" s="8"/>
      <c r="F24" s="8"/>
    </row>
    <row r="25" spans="1:6" x14ac:dyDescent="0.25">
      <c r="A25" s="8"/>
      <c r="B25" s="8"/>
      <c r="C25" s="8"/>
      <c r="D25" s="8"/>
      <c r="E25" s="8"/>
      <c r="F25" s="8"/>
    </row>
    <row r="26" spans="1:6" x14ac:dyDescent="0.25">
      <c r="A26" s="8"/>
      <c r="B26" s="8"/>
      <c r="C26" s="8"/>
      <c r="D26" s="8"/>
      <c r="E26" s="8"/>
      <c r="F26" s="8"/>
    </row>
    <row r="27" spans="1:6" x14ac:dyDescent="0.25">
      <c r="A27" s="8"/>
      <c r="B27" s="8"/>
      <c r="C27" s="8"/>
      <c r="D27" s="8"/>
      <c r="E27" s="8"/>
      <c r="F27" s="8"/>
    </row>
    <row r="28" spans="1:6" s="1" customFormat="1" ht="13.5" customHeight="1" x14ac:dyDescent="0.25">
      <c r="A28" s="12"/>
      <c r="B28" s="13"/>
      <c r="C28" s="14"/>
      <c r="D28" s="14"/>
      <c r="E28" s="14"/>
      <c r="F28" s="14"/>
    </row>
    <row r="29" spans="1:6" s="1" customFormat="1" ht="13.5" customHeight="1" x14ac:dyDescent="0.25">
      <c r="A29" s="12"/>
      <c r="B29" s="13"/>
      <c r="C29" s="13"/>
      <c r="D29" s="13"/>
      <c r="E29" s="13"/>
      <c r="F29" s="13"/>
    </row>
    <row r="30" spans="1:6" s="1" customFormat="1" ht="13.5" customHeight="1" x14ac:dyDescent="0.25">
      <c r="A30" s="12"/>
      <c r="B30" s="13"/>
      <c r="C30" s="13"/>
      <c r="D30" s="13"/>
      <c r="E30" s="13"/>
      <c r="F30" s="13"/>
    </row>
    <row r="31" spans="1:6" s="1" customFormat="1" ht="13.5" customHeight="1" x14ac:dyDescent="0.25">
      <c r="A31" s="12"/>
      <c r="B31" s="15"/>
      <c r="C31" s="13"/>
      <c r="D31" s="13"/>
      <c r="E31" s="13"/>
      <c r="F31" s="13"/>
    </row>
    <row r="32" spans="1:6" ht="5.25" customHeight="1" thickBot="1" x14ac:dyDescent="0.3">
      <c r="A32" s="16"/>
      <c r="B32" s="16"/>
      <c r="C32" s="16"/>
      <c r="D32" s="16"/>
      <c r="E32" s="16"/>
      <c r="F32" s="16"/>
    </row>
    <row r="33" spans="1:6" ht="10.5" customHeight="1" thickTop="1" x14ac:dyDescent="0.25">
      <c r="A33" s="131" t="s">
        <v>5</v>
      </c>
      <c r="B33" s="133" t="s">
        <v>6</v>
      </c>
      <c r="C33" s="135" t="s">
        <v>7</v>
      </c>
      <c r="D33" s="135"/>
      <c r="E33" s="135"/>
      <c r="F33" s="136"/>
    </row>
    <row r="34" spans="1:6" ht="10.5" customHeight="1" x14ac:dyDescent="0.25">
      <c r="A34" s="132"/>
      <c r="B34" s="134"/>
      <c r="C34" s="137" t="s">
        <v>8</v>
      </c>
      <c r="D34" s="138"/>
      <c r="E34" s="138"/>
      <c r="F34" s="139"/>
    </row>
    <row r="35" spans="1:6" ht="10.5" customHeight="1" x14ac:dyDescent="0.25">
      <c r="A35" s="142" t="s">
        <v>9</v>
      </c>
      <c r="B35" s="134" t="s">
        <v>8</v>
      </c>
      <c r="C35" s="143" t="s">
        <v>10</v>
      </c>
      <c r="D35" s="144"/>
      <c r="E35" s="144"/>
      <c r="F35" s="145"/>
    </row>
    <row r="36" spans="1:6" ht="10.5" customHeight="1" x14ac:dyDescent="0.25">
      <c r="A36" s="142"/>
      <c r="B36" s="134"/>
      <c r="C36" s="143" t="s">
        <v>11</v>
      </c>
      <c r="D36" s="144"/>
      <c r="E36" s="144"/>
      <c r="F36" s="145"/>
    </row>
    <row r="37" spans="1:6" ht="10.5" customHeight="1" x14ac:dyDescent="0.25">
      <c r="A37" s="132" t="s">
        <v>12</v>
      </c>
      <c r="B37" s="134" t="s">
        <v>8</v>
      </c>
      <c r="C37" s="143" t="s">
        <v>13</v>
      </c>
      <c r="D37" s="144"/>
      <c r="E37" s="144"/>
      <c r="F37" s="145"/>
    </row>
    <row r="38" spans="1:6" ht="10.5" customHeight="1" x14ac:dyDescent="0.25">
      <c r="A38" s="132"/>
      <c r="B38" s="134"/>
      <c r="C38" s="143" t="s">
        <v>14</v>
      </c>
      <c r="D38" s="144"/>
      <c r="E38" s="144"/>
      <c r="F38" s="145"/>
    </row>
    <row r="39" spans="1:6" ht="24" customHeight="1" x14ac:dyDescent="0.25">
      <c r="A39" s="17" t="s">
        <v>15</v>
      </c>
      <c r="B39" s="18" t="s">
        <v>16</v>
      </c>
      <c r="C39" s="146" t="s">
        <v>17</v>
      </c>
      <c r="D39" s="146"/>
      <c r="E39" s="146"/>
      <c r="F39" s="147"/>
    </row>
    <row r="40" spans="1:6" ht="21.75" customHeight="1" x14ac:dyDescent="0.25">
      <c r="A40" s="19" t="s">
        <v>18</v>
      </c>
      <c r="B40" s="148" t="s">
        <v>19</v>
      </c>
      <c r="C40" s="148"/>
      <c r="D40" s="148"/>
      <c r="E40" s="148"/>
      <c r="F40" s="149"/>
    </row>
    <row r="41" spans="1:6" ht="26.25" customHeight="1" x14ac:dyDescent="0.25">
      <c r="A41" s="19" t="s">
        <v>20</v>
      </c>
      <c r="B41" s="150" t="s">
        <v>21</v>
      </c>
      <c r="C41" s="151"/>
      <c r="D41" s="20" t="s">
        <v>22</v>
      </c>
      <c r="E41" s="152">
        <v>2020007</v>
      </c>
      <c r="F41" s="153"/>
    </row>
    <row r="42" spans="1:6" ht="63" customHeight="1" x14ac:dyDescent="0.25">
      <c r="A42" s="21" t="s">
        <v>23</v>
      </c>
      <c r="B42" s="154" t="s">
        <v>24</v>
      </c>
      <c r="C42" s="155"/>
      <c r="D42" s="155"/>
      <c r="E42" s="155"/>
      <c r="F42" s="156" t="s">
        <v>25</v>
      </c>
    </row>
    <row r="43" spans="1:6" ht="21.75" customHeight="1" x14ac:dyDescent="0.25">
      <c r="A43" s="19" t="s">
        <v>26</v>
      </c>
      <c r="B43" s="152" t="s">
        <v>3</v>
      </c>
      <c r="C43" s="159"/>
      <c r="D43" s="22" t="s">
        <v>27</v>
      </c>
      <c r="E43" s="23" t="s">
        <v>28</v>
      </c>
      <c r="F43" s="157"/>
    </row>
    <row r="44" spans="1:6" ht="15.75" thickBot="1" x14ac:dyDescent="0.3">
      <c r="A44" s="160" t="s">
        <v>29</v>
      </c>
      <c r="B44" s="161"/>
      <c r="C44" s="162"/>
      <c r="D44" s="24" t="s">
        <v>30</v>
      </c>
      <c r="E44" s="25" t="s">
        <v>31</v>
      </c>
      <c r="F44" s="158"/>
    </row>
    <row r="45" spans="1:6" ht="15.75" thickTop="1" x14ac:dyDescent="0.25"/>
  </sheetData>
  <mergeCells count="25">
    <mergeCell ref="C39:F39"/>
    <mergeCell ref="B40:F40"/>
    <mergeCell ref="B41:C41"/>
    <mergeCell ref="E41:F41"/>
    <mergeCell ref="B42:E42"/>
    <mergeCell ref="F42:F44"/>
    <mergeCell ref="B43:C43"/>
    <mergeCell ref="A44:C44"/>
    <mergeCell ref="A35:A36"/>
    <mergeCell ref="B35:B36"/>
    <mergeCell ref="C35:F35"/>
    <mergeCell ref="C36:F36"/>
    <mergeCell ref="A37:A38"/>
    <mergeCell ref="B37:B38"/>
    <mergeCell ref="C37:F37"/>
    <mergeCell ref="C38:F38"/>
    <mergeCell ref="A6:F6"/>
    <mergeCell ref="A8:F8"/>
    <mergeCell ref="A15:F15"/>
    <mergeCell ref="A33:A34"/>
    <mergeCell ref="B33:B34"/>
    <mergeCell ref="C33:F33"/>
    <mergeCell ref="C34:F34"/>
    <mergeCell ref="A11:F11"/>
    <mergeCell ref="A9:F9"/>
  </mergeCells>
  <printOptions horizontalCentered="1" verticalCentered="1"/>
  <pageMargins left="0.70833330000000005" right="0.70833330000000005" top="0.78749999999999998" bottom="0.78749999999999998" header="0.3152778" footer="0.3152778"/>
  <pageSetup paperSize="9" scale="1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3:BN69"/>
  <sheetViews>
    <sheetView showGridLines="0" tabSelected="1" topLeftCell="F11" zoomScaleNormal="100" workbookViewId="0">
      <selection activeCell="J20" sqref="J2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6" width="9.33203125" hidden="1" customWidth="1"/>
    <col min="67" max="67" width="0" hidden="1" customWidth="1"/>
  </cols>
  <sheetData>
    <row r="3" spans="1:20" s="2" customFormat="1" ht="6.95" customHeight="1" x14ac:dyDescent="0.3">
      <c r="B3" s="26"/>
      <c r="C3" s="27"/>
      <c r="D3" s="27"/>
      <c r="E3" s="27"/>
      <c r="F3" s="27"/>
      <c r="G3" s="27"/>
      <c r="H3" s="27"/>
      <c r="I3" s="27"/>
      <c r="J3" s="27"/>
      <c r="K3" s="27"/>
      <c r="L3" s="28"/>
    </row>
    <row r="4" spans="1:20" s="2" customFormat="1" ht="36.950000000000003" customHeight="1" x14ac:dyDescent="0.3">
      <c r="B4" s="28"/>
      <c r="C4" s="29" t="s">
        <v>32</v>
      </c>
      <c r="L4" s="28"/>
    </row>
    <row r="5" spans="1:20" s="2" customFormat="1" ht="6.95" customHeight="1" x14ac:dyDescent="0.3">
      <c r="B5" s="28"/>
      <c r="L5" s="28"/>
    </row>
    <row r="6" spans="1:20" s="2" customFormat="1" ht="14.45" customHeight="1" x14ac:dyDescent="0.3">
      <c r="B6" s="28"/>
      <c r="C6" s="30" t="s">
        <v>33</v>
      </c>
      <c r="F6" s="31" t="s">
        <v>34</v>
      </c>
      <c r="L6" s="28"/>
    </row>
    <row r="7" spans="1:20" s="2" customFormat="1" ht="22.5" customHeight="1" x14ac:dyDescent="0.3">
      <c r="B7" s="28"/>
      <c r="E7" s="32"/>
      <c r="F7" s="33" t="s">
        <v>1</v>
      </c>
      <c r="L7" s="28"/>
    </row>
    <row r="8" spans="1:20" s="2" customFormat="1" ht="14.45" customHeight="1" x14ac:dyDescent="0.3">
      <c r="B8" s="28"/>
      <c r="C8" s="30" t="s">
        <v>35</v>
      </c>
      <c r="E8" s="6"/>
      <c r="F8" s="6" t="s">
        <v>36</v>
      </c>
      <c r="L8" s="28"/>
    </row>
    <row r="9" spans="1:20" s="2" customFormat="1" ht="23.25" customHeight="1" x14ac:dyDescent="0.3">
      <c r="B9" s="28"/>
      <c r="E9" s="34"/>
      <c r="F9" s="2" t="s">
        <v>3</v>
      </c>
      <c r="L9" s="28"/>
    </row>
    <row r="10" spans="1:20" s="2" customFormat="1" ht="6.95" customHeight="1" x14ac:dyDescent="0.3">
      <c r="B10" s="28"/>
      <c r="L10" s="28"/>
    </row>
    <row r="11" spans="1:20" s="2" customFormat="1" ht="18" customHeight="1" x14ac:dyDescent="0.3">
      <c r="B11" s="28"/>
      <c r="C11" s="30" t="s">
        <v>37</v>
      </c>
      <c r="F11" s="35" t="s">
        <v>36</v>
      </c>
      <c r="I11" s="30" t="s">
        <v>27</v>
      </c>
      <c r="J11" s="36">
        <v>43958</v>
      </c>
      <c r="L11" s="28"/>
    </row>
    <row r="12" spans="1:20" s="2" customFormat="1" ht="6.95" customHeight="1" x14ac:dyDescent="0.3">
      <c r="B12" s="28"/>
      <c r="L12" s="28"/>
    </row>
    <row r="13" spans="1:20" s="2" customFormat="1" ht="15" x14ac:dyDescent="0.3">
      <c r="B13" s="28"/>
      <c r="C13" s="30" t="s">
        <v>38</v>
      </c>
      <c r="F13" s="37" t="s">
        <v>21</v>
      </c>
      <c r="I13" s="30" t="s">
        <v>12</v>
      </c>
      <c r="J13" s="37" t="s">
        <v>8</v>
      </c>
      <c r="L13" s="28"/>
    </row>
    <row r="14" spans="1:20" s="2" customFormat="1" ht="14.45" customHeight="1" x14ac:dyDescent="0.3">
      <c r="B14" s="28"/>
      <c r="C14" s="30" t="s">
        <v>39</v>
      </c>
      <c r="F14" s="37"/>
      <c r="L14" s="28"/>
    </row>
    <row r="15" spans="1:20" s="2" customFormat="1" ht="10.35" customHeight="1" x14ac:dyDescent="0.3">
      <c r="B15" s="28"/>
      <c r="L15" s="28"/>
    </row>
    <row r="16" spans="1:20" s="3" customFormat="1" ht="29.25" customHeight="1" x14ac:dyDescent="0.3">
      <c r="A16" s="38"/>
      <c r="B16" s="39"/>
      <c r="C16" s="40" t="s">
        <v>40</v>
      </c>
      <c r="D16" s="41" t="s">
        <v>41</v>
      </c>
      <c r="E16" s="41" t="s">
        <v>42</v>
      </c>
      <c r="F16" s="41" t="s">
        <v>43</v>
      </c>
      <c r="G16" s="41" t="s">
        <v>44</v>
      </c>
      <c r="H16" s="41" t="s">
        <v>45</v>
      </c>
      <c r="I16" s="42" t="s">
        <v>46</v>
      </c>
      <c r="J16" s="41" t="s">
        <v>47</v>
      </c>
      <c r="K16" s="43" t="s">
        <v>48</v>
      </c>
      <c r="L16" s="39"/>
      <c r="M16" s="44" t="s">
        <v>49</v>
      </c>
      <c r="N16" s="45" t="s">
        <v>50</v>
      </c>
      <c r="O16" s="45" t="s">
        <v>51</v>
      </c>
      <c r="P16" s="45" t="s">
        <v>52</v>
      </c>
      <c r="Q16" s="45" t="s">
        <v>53</v>
      </c>
      <c r="R16" s="45" t="s">
        <v>54</v>
      </c>
      <c r="S16" s="45" t="s">
        <v>55</v>
      </c>
      <c r="T16" s="46" t="s">
        <v>56</v>
      </c>
    </row>
    <row r="17" spans="2:65" s="2" customFormat="1" ht="29.25" customHeight="1" x14ac:dyDescent="0.35">
      <c r="B17" s="28"/>
      <c r="C17" s="47"/>
      <c r="J17" s="48"/>
      <c r="L17" s="28"/>
      <c r="M17" s="49"/>
      <c r="N17" s="50"/>
      <c r="O17" s="50"/>
      <c r="P17" s="51">
        <f>P18</f>
        <v>0</v>
      </c>
      <c r="Q17" s="50"/>
      <c r="R17" s="51">
        <f>R18</f>
        <v>0</v>
      </c>
      <c r="S17" s="50"/>
      <c r="T17" s="52">
        <f>T18</f>
        <v>0</v>
      </c>
      <c r="AT17" s="53" t="s">
        <v>57</v>
      </c>
      <c r="AU17" s="53" t="s">
        <v>58</v>
      </c>
      <c r="BK17" s="54">
        <f>BK18</f>
        <v>124064.38</v>
      </c>
    </row>
    <row r="18" spans="2:65" s="4" customFormat="1" ht="37.35" customHeight="1" x14ac:dyDescent="0.35">
      <c r="B18" s="55"/>
      <c r="D18" s="56"/>
      <c r="E18" s="57" t="s">
        <v>59</v>
      </c>
      <c r="F18" s="57" t="s">
        <v>60</v>
      </c>
      <c r="J18" s="58">
        <f>BK18</f>
        <v>124064.38</v>
      </c>
      <c r="L18" s="55"/>
      <c r="M18" s="59"/>
      <c r="N18" s="60"/>
      <c r="O18" s="60"/>
      <c r="P18" s="61">
        <f>P19</f>
        <v>0</v>
      </c>
      <c r="Q18" s="60"/>
      <c r="R18" s="61">
        <f>R19</f>
        <v>0</v>
      </c>
      <c r="S18" s="60"/>
      <c r="T18" s="62">
        <f>T19</f>
        <v>0</v>
      </c>
      <c r="AR18" s="56" t="s">
        <v>61</v>
      </c>
      <c r="AT18" s="63" t="s">
        <v>57</v>
      </c>
      <c r="AU18" s="63" t="s">
        <v>62</v>
      </c>
      <c r="AY18" s="56" t="s">
        <v>63</v>
      </c>
      <c r="BK18" s="64">
        <f>BK19</f>
        <v>124064.38</v>
      </c>
    </row>
    <row r="19" spans="2:65" s="4" customFormat="1" ht="19.899999999999999" customHeight="1" x14ac:dyDescent="0.3">
      <c r="B19" s="55"/>
      <c r="D19" s="65"/>
      <c r="E19" s="66"/>
      <c r="F19" s="66" t="s">
        <v>64</v>
      </c>
      <c r="J19" s="67">
        <f>BK19</f>
        <v>124064.38</v>
      </c>
      <c r="L19" s="55"/>
      <c r="M19" s="59"/>
      <c r="N19" s="60"/>
      <c r="O19" s="60"/>
      <c r="P19" s="61">
        <f>SUM(P21:P53)</f>
        <v>0</v>
      </c>
      <c r="Q19" s="60"/>
      <c r="R19" s="61">
        <f>SUM(R21:R53)</f>
        <v>0</v>
      </c>
      <c r="S19" s="60"/>
      <c r="T19" s="62">
        <f>SUM(T21:T53)</f>
        <v>0</v>
      </c>
      <c r="AR19" s="56" t="s">
        <v>61</v>
      </c>
      <c r="AT19" s="63" t="s">
        <v>57</v>
      </c>
      <c r="AU19" s="63" t="s">
        <v>61</v>
      </c>
      <c r="AY19" s="56" t="s">
        <v>63</v>
      </c>
      <c r="BK19" s="64">
        <f>SUM(BK20:BK53)</f>
        <v>124064.38</v>
      </c>
    </row>
    <row r="20" spans="2:65" s="2" customFormat="1" ht="40.5" x14ac:dyDescent="0.3">
      <c r="B20" s="68"/>
      <c r="C20" s="69">
        <v>1</v>
      </c>
      <c r="D20" s="69" t="s">
        <v>65</v>
      </c>
      <c r="E20" s="70" t="s">
        <v>66</v>
      </c>
      <c r="F20" s="71" t="s">
        <v>67</v>
      </c>
      <c r="G20" s="72" t="s">
        <v>68</v>
      </c>
      <c r="H20" s="73">
        <v>1</v>
      </c>
      <c r="I20" s="74">
        <v>1583.54</v>
      </c>
      <c r="J20" s="74">
        <f>SUM(H20*I20)</f>
        <v>1583.54</v>
      </c>
      <c r="K20" s="75"/>
      <c r="L20" s="28"/>
      <c r="M20" s="76"/>
      <c r="N20" s="77"/>
      <c r="O20" s="78"/>
      <c r="P20" s="78"/>
      <c r="Q20" s="78"/>
      <c r="R20" s="78"/>
      <c r="S20" s="78"/>
      <c r="T20" s="79"/>
      <c r="AR20" s="53"/>
      <c r="AT20" s="53"/>
      <c r="AU20" s="53"/>
      <c r="AY20" s="53" t="s">
        <v>63</v>
      </c>
      <c r="BE20" s="80">
        <f t="shared" ref="BE20" si="0">IF(N20="základní",J20,0)</f>
        <v>0</v>
      </c>
      <c r="BF20" s="80">
        <f t="shared" ref="BF20" si="1">IF(N20="snížená",J20,0)</f>
        <v>0</v>
      </c>
      <c r="BG20" s="80">
        <f t="shared" ref="BG20" si="2">IF(N20="zákl. přenesená",J20,0)</f>
        <v>0</v>
      </c>
      <c r="BH20" s="80">
        <f t="shared" ref="BH20" si="3">IF(N20="sníž. přenesená",J20,0)</f>
        <v>0</v>
      </c>
      <c r="BI20" s="80">
        <f t="shared" ref="BI20" si="4">IF(N20="nulová",J20,0)</f>
        <v>0</v>
      </c>
      <c r="BJ20" s="53" t="s">
        <v>69</v>
      </c>
      <c r="BK20" s="80">
        <f t="shared" ref="BK20" si="5">ROUND(I20*H20,2)</f>
        <v>1583.54</v>
      </c>
      <c r="BL20" s="53" t="s">
        <v>70</v>
      </c>
      <c r="BM20" s="53" t="s">
        <v>71</v>
      </c>
    </row>
    <row r="21" spans="2:65" s="2" customFormat="1" x14ac:dyDescent="0.3">
      <c r="B21" s="68"/>
      <c r="C21" s="69">
        <v>2</v>
      </c>
      <c r="D21" s="69" t="s">
        <v>65</v>
      </c>
      <c r="E21" s="70" t="s">
        <v>72</v>
      </c>
      <c r="F21" s="71" t="s">
        <v>73</v>
      </c>
      <c r="G21" s="72" t="s">
        <v>68</v>
      </c>
      <c r="H21" s="73">
        <v>5</v>
      </c>
      <c r="I21" s="74">
        <v>773.57</v>
      </c>
      <c r="J21" s="74">
        <f t="shared" ref="J21:J48" si="6">SUM(H21*I21)</f>
        <v>3867.8500000000004</v>
      </c>
      <c r="K21" s="75"/>
      <c r="L21" s="28"/>
      <c r="M21" s="76"/>
      <c r="N21" s="77"/>
      <c r="O21" s="78"/>
      <c r="P21" s="78"/>
      <c r="Q21" s="78"/>
      <c r="R21" s="78"/>
      <c r="S21" s="78"/>
      <c r="T21" s="79"/>
      <c r="AR21" s="53"/>
      <c r="AT21" s="53"/>
      <c r="AU21" s="53"/>
      <c r="AY21" s="53" t="s">
        <v>63</v>
      </c>
      <c r="BE21" s="80">
        <f t="shared" ref="BE21:BE50" si="7">IF(N21="základní",J21,0)</f>
        <v>0</v>
      </c>
      <c r="BF21" s="80">
        <f t="shared" ref="BF21:BF50" si="8">IF(N21="snížená",J21,0)</f>
        <v>0</v>
      </c>
      <c r="BG21" s="80">
        <f t="shared" ref="BG21:BG50" si="9">IF(N21="zákl. přenesená",J21,0)</f>
        <v>0</v>
      </c>
      <c r="BH21" s="80">
        <f t="shared" ref="BH21:BH50" si="10">IF(N21="sníž. přenesená",J21,0)</f>
        <v>0</v>
      </c>
      <c r="BI21" s="80">
        <f t="shared" ref="BI21:BI50" si="11">IF(N21="nulová",J21,0)</f>
        <v>0</v>
      </c>
      <c r="BJ21" s="53" t="s">
        <v>69</v>
      </c>
      <c r="BK21" s="80">
        <f t="shared" ref="BK21:BK50" si="12">ROUND(I21*H21,2)</f>
        <v>3867.85</v>
      </c>
      <c r="BL21" s="53" t="s">
        <v>70</v>
      </c>
      <c r="BM21" s="53" t="s">
        <v>71</v>
      </c>
    </row>
    <row r="22" spans="2:65" s="2" customFormat="1" x14ac:dyDescent="0.3">
      <c r="B22" s="68"/>
      <c r="C22" s="69">
        <v>3</v>
      </c>
      <c r="D22" s="69" t="s">
        <v>65</v>
      </c>
      <c r="E22" s="70" t="s">
        <v>74</v>
      </c>
      <c r="F22" s="71" t="s">
        <v>75</v>
      </c>
      <c r="G22" s="72" t="s">
        <v>68</v>
      </c>
      <c r="H22" s="73">
        <v>10</v>
      </c>
      <c r="I22" s="74">
        <v>77.36</v>
      </c>
      <c r="J22" s="74">
        <f t="shared" si="6"/>
        <v>773.6</v>
      </c>
      <c r="K22" s="75"/>
      <c r="L22" s="28"/>
      <c r="M22" s="76"/>
      <c r="N22" s="77"/>
      <c r="O22" s="78"/>
      <c r="P22" s="78"/>
      <c r="Q22" s="78"/>
      <c r="R22" s="78"/>
      <c r="S22" s="78"/>
      <c r="T22" s="79"/>
      <c r="AR22" s="53"/>
      <c r="AT22" s="53"/>
      <c r="AU22" s="53"/>
      <c r="AY22" s="53" t="s">
        <v>63</v>
      </c>
      <c r="BE22" s="80">
        <f t="shared" si="7"/>
        <v>0</v>
      </c>
      <c r="BF22" s="80">
        <f t="shared" si="8"/>
        <v>0</v>
      </c>
      <c r="BG22" s="80">
        <f t="shared" si="9"/>
        <v>0</v>
      </c>
      <c r="BH22" s="80">
        <f t="shared" si="10"/>
        <v>0</v>
      </c>
      <c r="BI22" s="80">
        <f t="shared" si="11"/>
        <v>0</v>
      </c>
      <c r="BJ22" s="53" t="s">
        <v>76</v>
      </c>
      <c r="BK22" s="80">
        <f t="shared" si="12"/>
        <v>773.6</v>
      </c>
      <c r="BL22" s="53" t="s">
        <v>77</v>
      </c>
      <c r="BM22" s="53" t="s">
        <v>71</v>
      </c>
    </row>
    <row r="23" spans="2:65" s="2" customFormat="1" ht="27" x14ac:dyDescent="0.3">
      <c r="B23" s="68"/>
      <c r="C23" s="69">
        <v>3</v>
      </c>
      <c r="D23" s="69" t="s">
        <v>65</v>
      </c>
      <c r="E23" s="70" t="s">
        <v>78</v>
      </c>
      <c r="F23" s="71" t="s">
        <v>79</v>
      </c>
      <c r="G23" s="72" t="s">
        <v>80</v>
      </c>
      <c r="H23" s="73">
        <v>500</v>
      </c>
      <c r="I23" s="74">
        <v>84.19</v>
      </c>
      <c r="J23" s="74">
        <f t="shared" si="6"/>
        <v>42095</v>
      </c>
      <c r="K23" s="75"/>
      <c r="L23" s="28"/>
      <c r="M23" s="76"/>
      <c r="N23" s="77"/>
      <c r="O23" s="78"/>
      <c r="P23" s="78"/>
      <c r="Q23" s="78"/>
      <c r="R23" s="78"/>
      <c r="S23" s="78"/>
      <c r="T23" s="79"/>
      <c r="AR23" s="53"/>
      <c r="AT23" s="53"/>
      <c r="AU23" s="53"/>
      <c r="AY23" s="53" t="s">
        <v>63</v>
      </c>
      <c r="BE23" s="80">
        <f t="shared" si="7"/>
        <v>0</v>
      </c>
      <c r="BF23" s="80">
        <f t="shared" si="8"/>
        <v>0</v>
      </c>
      <c r="BG23" s="80">
        <f t="shared" si="9"/>
        <v>0</v>
      </c>
      <c r="BH23" s="80">
        <f t="shared" si="10"/>
        <v>0</v>
      </c>
      <c r="BI23" s="80">
        <f t="shared" si="11"/>
        <v>0</v>
      </c>
      <c r="BJ23" s="53" t="s">
        <v>81</v>
      </c>
      <c r="BK23" s="80">
        <f t="shared" si="12"/>
        <v>42095</v>
      </c>
      <c r="BL23" s="53" t="s">
        <v>82</v>
      </c>
      <c r="BM23" s="53" t="s">
        <v>71</v>
      </c>
    </row>
    <row r="24" spans="2:65" s="2" customFormat="1" ht="27" x14ac:dyDescent="0.3">
      <c r="B24" s="68"/>
      <c r="C24" s="69">
        <v>4</v>
      </c>
      <c r="D24" s="69" t="s">
        <v>65</v>
      </c>
      <c r="E24" s="70" t="s">
        <v>83</v>
      </c>
      <c r="F24" s="71" t="s">
        <v>84</v>
      </c>
      <c r="G24" s="72" t="s">
        <v>68</v>
      </c>
      <c r="H24" s="73">
        <v>5</v>
      </c>
      <c r="I24" s="74">
        <v>273.02</v>
      </c>
      <c r="J24" s="74">
        <f t="shared" si="6"/>
        <v>1365.1</v>
      </c>
      <c r="K24" s="75"/>
      <c r="L24" s="28"/>
      <c r="M24" s="76"/>
      <c r="N24" s="77"/>
      <c r="O24" s="78"/>
      <c r="P24" s="78"/>
      <c r="Q24" s="78"/>
      <c r="R24" s="78"/>
      <c r="S24" s="78"/>
      <c r="T24" s="79"/>
      <c r="AR24" s="53"/>
      <c r="AT24" s="53"/>
      <c r="AU24" s="53"/>
      <c r="AY24" s="53" t="s">
        <v>63</v>
      </c>
      <c r="BE24" s="80">
        <f t="shared" si="7"/>
        <v>0</v>
      </c>
      <c r="BF24" s="80">
        <f t="shared" si="8"/>
        <v>0</v>
      </c>
      <c r="BG24" s="80">
        <f t="shared" si="9"/>
        <v>0</v>
      </c>
      <c r="BH24" s="80">
        <f t="shared" si="10"/>
        <v>0</v>
      </c>
      <c r="BI24" s="80">
        <f t="shared" si="11"/>
        <v>0</v>
      </c>
      <c r="BJ24" s="53" t="s">
        <v>85</v>
      </c>
      <c r="BK24" s="80">
        <f t="shared" si="12"/>
        <v>1365.1</v>
      </c>
      <c r="BL24" s="53" t="s">
        <v>86</v>
      </c>
      <c r="BM24" s="53" t="s">
        <v>71</v>
      </c>
    </row>
    <row r="25" spans="2:65" s="2" customFormat="1" x14ac:dyDescent="0.3">
      <c r="B25" s="68"/>
      <c r="C25" s="69">
        <v>5</v>
      </c>
      <c r="D25" s="69" t="s">
        <v>65</v>
      </c>
      <c r="E25" s="70" t="s">
        <v>87</v>
      </c>
      <c r="F25" s="71" t="s">
        <v>88</v>
      </c>
      <c r="G25" s="72" t="s">
        <v>80</v>
      </c>
      <c r="H25" s="73">
        <v>4</v>
      </c>
      <c r="I25" s="74">
        <v>141.06</v>
      </c>
      <c r="J25" s="74">
        <f t="shared" si="6"/>
        <v>564.24</v>
      </c>
      <c r="K25" s="75"/>
      <c r="L25" s="28"/>
      <c r="M25" s="76"/>
      <c r="N25" s="77"/>
      <c r="O25" s="78"/>
      <c r="P25" s="78"/>
      <c r="Q25" s="78"/>
      <c r="R25" s="78"/>
      <c r="S25" s="78"/>
      <c r="T25" s="79"/>
      <c r="AR25" s="53"/>
      <c r="AT25" s="53"/>
      <c r="AU25" s="53"/>
      <c r="AY25" s="53" t="s">
        <v>63</v>
      </c>
      <c r="BE25" s="80">
        <f t="shared" si="7"/>
        <v>0</v>
      </c>
      <c r="BF25" s="80">
        <f t="shared" si="8"/>
        <v>0</v>
      </c>
      <c r="BG25" s="80">
        <f t="shared" si="9"/>
        <v>0</v>
      </c>
      <c r="BH25" s="80">
        <f t="shared" si="10"/>
        <v>0</v>
      </c>
      <c r="BI25" s="80">
        <f t="shared" si="11"/>
        <v>0</v>
      </c>
      <c r="BJ25" s="53" t="s">
        <v>89</v>
      </c>
      <c r="BK25" s="80">
        <f t="shared" si="12"/>
        <v>564.24</v>
      </c>
      <c r="BL25" s="53" t="s">
        <v>90</v>
      </c>
      <c r="BM25" s="53" t="s">
        <v>71</v>
      </c>
    </row>
    <row r="26" spans="2:65" s="2" customFormat="1" x14ac:dyDescent="0.3">
      <c r="B26" s="68"/>
      <c r="C26" s="69">
        <v>6</v>
      </c>
      <c r="D26" s="69" t="s">
        <v>65</v>
      </c>
      <c r="E26" s="70" t="s">
        <v>91</v>
      </c>
      <c r="F26" s="71" t="s">
        <v>92</v>
      </c>
      <c r="G26" s="72" t="s">
        <v>80</v>
      </c>
      <c r="H26" s="73">
        <v>20</v>
      </c>
      <c r="I26" s="74">
        <v>192.25</v>
      </c>
      <c r="J26" s="74">
        <f t="shared" si="6"/>
        <v>3845</v>
      </c>
      <c r="K26" s="75"/>
      <c r="L26" s="28"/>
      <c r="M26" s="76"/>
      <c r="N26" s="77"/>
      <c r="O26" s="78"/>
      <c r="P26" s="78"/>
      <c r="Q26" s="78"/>
      <c r="R26" s="78"/>
      <c r="S26" s="78"/>
      <c r="T26" s="79"/>
      <c r="AR26" s="53"/>
      <c r="AT26" s="53"/>
      <c r="AU26" s="53"/>
      <c r="AY26" s="53" t="s">
        <v>63</v>
      </c>
      <c r="BE26" s="80">
        <f t="shared" si="7"/>
        <v>0</v>
      </c>
      <c r="BF26" s="80">
        <f t="shared" si="8"/>
        <v>0</v>
      </c>
      <c r="BG26" s="80">
        <f t="shared" si="9"/>
        <v>0</v>
      </c>
      <c r="BH26" s="80">
        <f t="shared" si="10"/>
        <v>0</v>
      </c>
      <c r="BI26" s="80">
        <f t="shared" si="11"/>
        <v>0</v>
      </c>
      <c r="BJ26" s="53" t="s">
        <v>86</v>
      </c>
      <c r="BK26" s="80">
        <f t="shared" si="12"/>
        <v>3845</v>
      </c>
      <c r="BL26" s="53" t="s">
        <v>93</v>
      </c>
      <c r="BM26" s="53" t="s">
        <v>71</v>
      </c>
    </row>
    <row r="27" spans="2:65" s="2" customFormat="1" ht="27" x14ac:dyDescent="0.3">
      <c r="B27" s="68"/>
      <c r="C27" s="69">
        <v>8</v>
      </c>
      <c r="D27" s="69" t="s">
        <v>65</v>
      </c>
      <c r="E27" s="70" t="s">
        <v>94</v>
      </c>
      <c r="F27" s="71" t="s">
        <v>95</v>
      </c>
      <c r="G27" s="72" t="s">
        <v>80</v>
      </c>
      <c r="H27" s="73">
        <v>20</v>
      </c>
      <c r="I27" s="74">
        <v>238.9</v>
      </c>
      <c r="J27" s="74">
        <f t="shared" si="6"/>
        <v>4778</v>
      </c>
      <c r="K27" s="75"/>
      <c r="L27" s="28"/>
      <c r="M27" s="76"/>
      <c r="N27" s="77"/>
      <c r="O27" s="78"/>
      <c r="P27" s="78"/>
      <c r="Q27" s="78"/>
      <c r="R27" s="78"/>
      <c r="S27" s="78"/>
      <c r="T27" s="79"/>
      <c r="AR27" s="53"/>
      <c r="AT27" s="53"/>
      <c r="AU27" s="53"/>
      <c r="AY27" s="53" t="s">
        <v>63</v>
      </c>
      <c r="BE27" s="80">
        <f t="shared" si="7"/>
        <v>0</v>
      </c>
      <c r="BF27" s="80">
        <f t="shared" si="8"/>
        <v>0</v>
      </c>
      <c r="BG27" s="80">
        <f t="shared" si="9"/>
        <v>0</v>
      </c>
      <c r="BH27" s="80">
        <f t="shared" si="10"/>
        <v>0</v>
      </c>
      <c r="BI27" s="80">
        <f t="shared" si="11"/>
        <v>0</v>
      </c>
      <c r="BJ27" s="53" t="s">
        <v>96</v>
      </c>
      <c r="BK27" s="80">
        <f t="shared" si="12"/>
        <v>4778</v>
      </c>
      <c r="BL27" s="53" t="s">
        <v>97</v>
      </c>
      <c r="BM27" s="53" t="s">
        <v>71</v>
      </c>
    </row>
    <row r="28" spans="2:65" s="2" customFormat="1" ht="27" x14ac:dyDescent="0.3">
      <c r="B28" s="68"/>
      <c r="C28" s="69">
        <v>9</v>
      </c>
      <c r="D28" s="69" t="s">
        <v>65</v>
      </c>
      <c r="E28" s="70" t="s">
        <v>98</v>
      </c>
      <c r="F28" s="71" t="s">
        <v>99</v>
      </c>
      <c r="G28" s="72" t="s">
        <v>80</v>
      </c>
      <c r="H28" s="73">
        <v>30</v>
      </c>
      <c r="I28" s="74">
        <v>1012.46</v>
      </c>
      <c r="J28" s="74">
        <f t="shared" si="6"/>
        <v>30373.800000000003</v>
      </c>
      <c r="K28" s="75"/>
      <c r="L28" s="28"/>
      <c r="M28" s="76"/>
      <c r="N28" s="77"/>
      <c r="O28" s="78"/>
      <c r="P28" s="78"/>
      <c r="Q28" s="78"/>
      <c r="R28" s="78"/>
      <c r="S28" s="78"/>
      <c r="T28" s="79"/>
      <c r="AR28" s="53"/>
      <c r="AT28" s="53"/>
      <c r="AU28" s="53"/>
      <c r="AY28" s="53" t="s">
        <v>63</v>
      </c>
      <c r="BE28" s="80">
        <f t="shared" si="7"/>
        <v>0</v>
      </c>
      <c r="BF28" s="80">
        <f t="shared" si="8"/>
        <v>0</v>
      </c>
      <c r="BG28" s="80">
        <f t="shared" si="9"/>
        <v>0</v>
      </c>
      <c r="BH28" s="80">
        <f t="shared" si="10"/>
        <v>0</v>
      </c>
      <c r="BI28" s="80">
        <f t="shared" si="11"/>
        <v>0</v>
      </c>
      <c r="BJ28" s="53" t="s">
        <v>90</v>
      </c>
      <c r="BK28" s="80">
        <f t="shared" si="12"/>
        <v>30373.8</v>
      </c>
      <c r="BL28" s="53" t="s">
        <v>100</v>
      </c>
      <c r="BM28" s="53" t="s">
        <v>71</v>
      </c>
    </row>
    <row r="29" spans="2:65" s="2" customFormat="1" x14ac:dyDescent="0.3">
      <c r="B29" s="68"/>
      <c r="C29" s="69">
        <v>10</v>
      </c>
      <c r="D29" s="69" t="s">
        <v>65</v>
      </c>
      <c r="E29" s="70" t="s">
        <v>101</v>
      </c>
      <c r="F29" s="71" t="s">
        <v>102</v>
      </c>
      <c r="G29" s="72" t="s">
        <v>68</v>
      </c>
      <c r="H29" s="73">
        <v>1</v>
      </c>
      <c r="I29" s="74">
        <v>273.02</v>
      </c>
      <c r="J29" s="74">
        <f t="shared" si="6"/>
        <v>273.02</v>
      </c>
      <c r="K29" s="75"/>
      <c r="L29" s="28"/>
      <c r="M29" s="76"/>
      <c r="N29" s="77"/>
      <c r="O29" s="78"/>
      <c r="P29" s="78"/>
      <c r="Q29" s="78"/>
      <c r="R29" s="78"/>
      <c r="S29" s="78"/>
      <c r="T29" s="79"/>
      <c r="AR29" s="53"/>
      <c r="AT29" s="53"/>
      <c r="AU29" s="53"/>
      <c r="AY29" s="53" t="s">
        <v>63</v>
      </c>
      <c r="BE29" s="80">
        <f t="shared" si="7"/>
        <v>0</v>
      </c>
      <c r="BF29" s="80">
        <f t="shared" si="8"/>
        <v>0</v>
      </c>
      <c r="BG29" s="80">
        <f t="shared" si="9"/>
        <v>0</v>
      </c>
      <c r="BH29" s="80">
        <f t="shared" si="10"/>
        <v>0</v>
      </c>
      <c r="BI29" s="80">
        <f t="shared" si="11"/>
        <v>0</v>
      </c>
      <c r="BJ29" s="53" t="s">
        <v>93</v>
      </c>
      <c r="BK29" s="80">
        <f t="shared" si="12"/>
        <v>273.02</v>
      </c>
      <c r="BL29" s="53" t="s">
        <v>103</v>
      </c>
      <c r="BM29" s="53" t="s">
        <v>71</v>
      </c>
    </row>
    <row r="30" spans="2:65" s="2" customFormat="1" x14ac:dyDescent="0.3">
      <c r="B30" s="68"/>
      <c r="C30" s="69">
        <v>11</v>
      </c>
      <c r="D30" s="69" t="s">
        <v>65</v>
      </c>
      <c r="E30" s="70" t="s">
        <v>104</v>
      </c>
      <c r="F30" s="71" t="s">
        <v>105</v>
      </c>
      <c r="G30" s="72" t="s">
        <v>68</v>
      </c>
      <c r="H30" s="73">
        <v>6</v>
      </c>
      <c r="I30" s="74">
        <v>164.95</v>
      </c>
      <c r="J30" s="74">
        <f t="shared" si="6"/>
        <v>989.69999999999993</v>
      </c>
      <c r="K30" s="75"/>
      <c r="L30" s="28"/>
      <c r="M30" s="76"/>
      <c r="N30" s="77"/>
      <c r="O30" s="78"/>
      <c r="P30" s="78"/>
      <c r="Q30" s="78"/>
      <c r="R30" s="78"/>
      <c r="S30" s="78"/>
      <c r="T30" s="79"/>
      <c r="AR30" s="53"/>
      <c r="AT30" s="53"/>
      <c r="AU30" s="53"/>
      <c r="AY30" s="53" t="s">
        <v>63</v>
      </c>
      <c r="BE30" s="80">
        <f t="shared" si="7"/>
        <v>0</v>
      </c>
      <c r="BF30" s="80">
        <f t="shared" si="8"/>
        <v>0</v>
      </c>
      <c r="BG30" s="80">
        <f t="shared" si="9"/>
        <v>0</v>
      </c>
      <c r="BH30" s="80">
        <f t="shared" si="10"/>
        <v>0</v>
      </c>
      <c r="BI30" s="80">
        <f t="shared" si="11"/>
        <v>0</v>
      </c>
      <c r="BJ30" s="53" t="s">
        <v>97</v>
      </c>
      <c r="BK30" s="80">
        <f t="shared" si="12"/>
        <v>989.7</v>
      </c>
      <c r="BL30" s="53" t="s">
        <v>106</v>
      </c>
      <c r="BM30" s="53" t="s">
        <v>71</v>
      </c>
    </row>
    <row r="31" spans="2:65" s="2" customFormat="1" ht="27" x14ac:dyDescent="0.3">
      <c r="B31" s="68"/>
      <c r="C31" s="69">
        <v>12</v>
      </c>
      <c r="D31" s="69" t="s">
        <v>65</v>
      </c>
      <c r="E31" s="70" t="s">
        <v>107</v>
      </c>
      <c r="F31" s="75" t="s">
        <v>108</v>
      </c>
      <c r="G31" s="72" t="s">
        <v>109</v>
      </c>
      <c r="H31" s="73">
        <v>1</v>
      </c>
      <c r="I31" s="74">
        <v>1365.12</v>
      </c>
      <c r="J31" s="74">
        <f t="shared" si="6"/>
        <v>1365.12</v>
      </c>
      <c r="K31" s="75"/>
      <c r="L31" s="28"/>
      <c r="M31" s="76"/>
      <c r="N31" s="77"/>
      <c r="O31" s="78"/>
      <c r="P31" s="78"/>
      <c r="Q31" s="78"/>
      <c r="R31" s="78"/>
      <c r="S31" s="78"/>
      <c r="T31" s="79"/>
      <c r="AR31" s="53"/>
      <c r="AT31" s="53"/>
      <c r="AU31" s="53"/>
      <c r="AY31" s="53" t="s">
        <v>63</v>
      </c>
      <c r="BE31" s="80">
        <f t="shared" si="7"/>
        <v>0</v>
      </c>
      <c r="BF31" s="80">
        <f t="shared" si="8"/>
        <v>0</v>
      </c>
      <c r="BG31" s="80">
        <f t="shared" si="9"/>
        <v>0</v>
      </c>
      <c r="BH31" s="80">
        <f t="shared" si="10"/>
        <v>0</v>
      </c>
      <c r="BI31" s="80">
        <f t="shared" si="11"/>
        <v>0</v>
      </c>
      <c r="BJ31" s="53" t="s">
        <v>103</v>
      </c>
      <c r="BK31" s="80">
        <f t="shared" si="12"/>
        <v>1365.12</v>
      </c>
      <c r="BL31" s="53" t="s">
        <v>110</v>
      </c>
      <c r="BM31" s="53" t="s">
        <v>71</v>
      </c>
    </row>
    <row r="32" spans="2:65" s="2" customFormat="1" x14ac:dyDescent="0.3">
      <c r="B32" s="68"/>
      <c r="C32" s="69">
        <v>13</v>
      </c>
      <c r="D32" s="69" t="s">
        <v>65</v>
      </c>
      <c r="E32" s="70" t="s">
        <v>111</v>
      </c>
      <c r="F32" s="75" t="s">
        <v>112</v>
      </c>
      <c r="G32" s="72" t="s">
        <v>113</v>
      </c>
      <c r="H32" s="73">
        <v>2</v>
      </c>
      <c r="I32" s="74">
        <v>568.79999999999995</v>
      </c>
      <c r="J32" s="74">
        <f t="shared" si="6"/>
        <v>1137.5999999999999</v>
      </c>
      <c r="K32" s="75"/>
      <c r="L32" s="28"/>
      <c r="M32" s="76"/>
      <c r="N32" s="77"/>
      <c r="O32" s="78"/>
      <c r="P32" s="78"/>
      <c r="Q32" s="78"/>
      <c r="R32" s="78"/>
      <c r="S32" s="78"/>
      <c r="T32" s="79"/>
      <c r="AR32" s="53"/>
      <c r="AT32" s="53"/>
      <c r="AU32" s="53"/>
      <c r="AY32" s="53" t="s">
        <v>63</v>
      </c>
      <c r="BE32" s="80">
        <f t="shared" si="7"/>
        <v>0</v>
      </c>
      <c r="BF32" s="80">
        <f t="shared" si="8"/>
        <v>0</v>
      </c>
      <c r="BG32" s="80">
        <f t="shared" si="9"/>
        <v>0</v>
      </c>
      <c r="BH32" s="80">
        <f t="shared" si="10"/>
        <v>0</v>
      </c>
      <c r="BI32" s="80">
        <f t="shared" si="11"/>
        <v>0</v>
      </c>
      <c r="BJ32" s="53" t="s">
        <v>106</v>
      </c>
      <c r="BK32" s="80">
        <f t="shared" si="12"/>
        <v>1137.5999999999999</v>
      </c>
      <c r="BL32" s="53" t="s">
        <v>114</v>
      </c>
      <c r="BM32" s="53" t="s">
        <v>71</v>
      </c>
    </row>
    <row r="33" spans="2:65" s="2" customFormat="1" ht="27" x14ac:dyDescent="0.3">
      <c r="B33" s="68"/>
      <c r="C33" s="69">
        <v>14</v>
      </c>
      <c r="D33" s="69" t="s">
        <v>115</v>
      </c>
      <c r="E33" s="70" t="s">
        <v>116</v>
      </c>
      <c r="F33" s="75" t="s">
        <v>117</v>
      </c>
      <c r="G33" s="72" t="s">
        <v>109</v>
      </c>
      <c r="H33" s="73">
        <v>1</v>
      </c>
      <c r="I33" s="74">
        <v>1365.12</v>
      </c>
      <c r="J33" s="74">
        <f t="shared" si="6"/>
        <v>1365.12</v>
      </c>
      <c r="K33" s="75"/>
      <c r="L33" s="28"/>
      <c r="M33" s="76"/>
      <c r="N33" s="77"/>
      <c r="O33" s="78"/>
      <c r="P33" s="78"/>
      <c r="Q33" s="78"/>
      <c r="R33" s="78"/>
      <c r="S33" s="78"/>
      <c r="T33" s="79"/>
      <c r="AR33" s="53"/>
      <c r="AT33" s="53"/>
      <c r="AU33" s="53"/>
      <c r="AY33" s="53" t="s">
        <v>63</v>
      </c>
      <c r="BE33" s="80">
        <f t="shared" si="7"/>
        <v>0</v>
      </c>
      <c r="BF33" s="80">
        <f t="shared" si="8"/>
        <v>0</v>
      </c>
      <c r="BG33" s="80">
        <f t="shared" si="9"/>
        <v>0</v>
      </c>
      <c r="BH33" s="80">
        <f t="shared" si="10"/>
        <v>0</v>
      </c>
      <c r="BI33" s="80">
        <f t="shared" si="11"/>
        <v>0</v>
      </c>
      <c r="BJ33" s="53" t="s">
        <v>118</v>
      </c>
      <c r="BK33" s="80">
        <f t="shared" si="12"/>
        <v>1365.12</v>
      </c>
      <c r="BL33" s="53" t="s">
        <v>119</v>
      </c>
      <c r="BM33" s="53" t="s">
        <v>71</v>
      </c>
    </row>
    <row r="34" spans="2:65" s="2" customFormat="1" x14ac:dyDescent="0.3">
      <c r="B34" s="68"/>
      <c r="C34" s="69">
        <v>15</v>
      </c>
      <c r="D34" s="69" t="s">
        <v>115</v>
      </c>
      <c r="E34" s="70" t="s">
        <v>120</v>
      </c>
      <c r="F34" s="75" t="s">
        <v>121</v>
      </c>
      <c r="G34" s="72" t="s">
        <v>109</v>
      </c>
      <c r="H34" s="73">
        <v>1</v>
      </c>
      <c r="I34" s="74">
        <v>910.08</v>
      </c>
      <c r="J34" s="74">
        <f t="shared" si="6"/>
        <v>910.08</v>
      </c>
      <c r="K34" s="75"/>
      <c r="L34" s="28"/>
      <c r="M34" s="76"/>
      <c r="N34" s="77"/>
      <c r="O34" s="78"/>
      <c r="P34" s="78"/>
      <c r="Q34" s="78"/>
      <c r="R34" s="78"/>
      <c r="S34" s="78"/>
      <c r="T34" s="79"/>
      <c r="AR34" s="53"/>
      <c r="AT34" s="53"/>
      <c r="AU34" s="53"/>
      <c r="AY34" s="53" t="s">
        <v>63</v>
      </c>
      <c r="BE34" s="80">
        <f t="shared" si="7"/>
        <v>0</v>
      </c>
      <c r="BF34" s="80">
        <f t="shared" si="8"/>
        <v>0</v>
      </c>
      <c r="BG34" s="80">
        <f t="shared" si="9"/>
        <v>0</v>
      </c>
      <c r="BH34" s="80">
        <f t="shared" si="10"/>
        <v>0</v>
      </c>
      <c r="BI34" s="80">
        <f t="shared" si="11"/>
        <v>0</v>
      </c>
      <c r="BJ34" s="53" t="s">
        <v>110</v>
      </c>
      <c r="BK34" s="80">
        <f t="shared" si="12"/>
        <v>910.08</v>
      </c>
      <c r="BL34" s="53" t="s">
        <v>122</v>
      </c>
      <c r="BM34" s="53" t="s">
        <v>71</v>
      </c>
    </row>
    <row r="35" spans="2:65" s="2" customFormat="1" x14ac:dyDescent="0.3">
      <c r="B35" s="68"/>
      <c r="C35" s="69">
        <v>16</v>
      </c>
      <c r="D35" s="69" t="s">
        <v>115</v>
      </c>
      <c r="E35" s="70" t="s">
        <v>123</v>
      </c>
      <c r="F35" s="75" t="s">
        <v>124</v>
      </c>
      <c r="G35" s="72" t="s">
        <v>109</v>
      </c>
      <c r="H35" s="73">
        <v>1</v>
      </c>
      <c r="I35" s="74">
        <v>1137.5999999999999</v>
      </c>
      <c r="J35" s="74">
        <f t="shared" si="6"/>
        <v>1137.5999999999999</v>
      </c>
      <c r="K35" s="75"/>
      <c r="L35" s="28"/>
      <c r="M35" s="76"/>
      <c r="N35" s="77"/>
      <c r="O35" s="78"/>
      <c r="P35" s="78"/>
      <c r="Q35" s="78"/>
      <c r="R35" s="78"/>
      <c r="S35" s="78"/>
      <c r="T35" s="79"/>
      <c r="AR35" s="53"/>
      <c r="AT35" s="53"/>
      <c r="AU35" s="53"/>
      <c r="AY35" s="53" t="s">
        <v>63</v>
      </c>
      <c r="BE35" s="80">
        <f t="shared" si="7"/>
        <v>0</v>
      </c>
      <c r="BF35" s="80">
        <f t="shared" si="8"/>
        <v>0</v>
      </c>
      <c r="BG35" s="80">
        <f t="shared" si="9"/>
        <v>0</v>
      </c>
      <c r="BH35" s="80">
        <f t="shared" si="10"/>
        <v>0</v>
      </c>
      <c r="BI35" s="80">
        <f t="shared" si="11"/>
        <v>0</v>
      </c>
      <c r="BJ35" s="53" t="s">
        <v>114</v>
      </c>
      <c r="BK35" s="80">
        <f t="shared" si="12"/>
        <v>1137.5999999999999</v>
      </c>
      <c r="BL35" s="53" t="s">
        <v>125</v>
      </c>
      <c r="BM35" s="53" t="s">
        <v>71</v>
      </c>
    </row>
    <row r="36" spans="2:65" s="2" customFormat="1" x14ac:dyDescent="0.3">
      <c r="B36" s="68"/>
      <c r="C36" s="69">
        <v>17</v>
      </c>
      <c r="D36" s="69" t="s">
        <v>115</v>
      </c>
      <c r="E36" s="70" t="s">
        <v>126</v>
      </c>
      <c r="F36" s="75" t="s">
        <v>127</v>
      </c>
      <c r="G36" s="72" t="s">
        <v>109</v>
      </c>
      <c r="H36" s="73">
        <v>1</v>
      </c>
      <c r="I36" s="74">
        <v>568.79999999999995</v>
      </c>
      <c r="J36" s="74">
        <f t="shared" si="6"/>
        <v>568.79999999999995</v>
      </c>
      <c r="K36" s="75"/>
      <c r="L36" s="28"/>
      <c r="M36" s="76"/>
      <c r="N36" s="77"/>
      <c r="O36" s="78"/>
      <c r="P36" s="78"/>
      <c r="Q36" s="78"/>
      <c r="R36" s="78"/>
      <c r="S36" s="78"/>
      <c r="T36" s="79"/>
      <c r="AR36" s="53"/>
      <c r="AT36" s="53"/>
      <c r="AU36" s="53"/>
      <c r="AY36" s="53" t="s">
        <v>63</v>
      </c>
      <c r="BE36" s="80">
        <f t="shared" si="7"/>
        <v>0</v>
      </c>
      <c r="BF36" s="80">
        <f t="shared" si="8"/>
        <v>0</v>
      </c>
      <c r="BG36" s="80">
        <f t="shared" si="9"/>
        <v>0</v>
      </c>
      <c r="BH36" s="80">
        <f t="shared" si="10"/>
        <v>0</v>
      </c>
      <c r="BI36" s="80">
        <f t="shared" si="11"/>
        <v>0</v>
      </c>
      <c r="BJ36" s="53" t="s">
        <v>119</v>
      </c>
      <c r="BK36" s="80">
        <f t="shared" si="12"/>
        <v>568.79999999999995</v>
      </c>
      <c r="BL36" s="53" t="s">
        <v>128</v>
      </c>
      <c r="BM36" s="53" t="s">
        <v>71</v>
      </c>
    </row>
    <row r="37" spans="2:65" s="2" customFormat="1" x14ac:dyDescent="0.3">
      <c r="B37" s="68"/>
      <c r="C37" s="69">
        <v>18</v>
      </c>
      <c r="D37" s="69" t="s">
        <v>115</v>
      </c>
      <c r="E37" s="70" t="s">
        <v>129</v>
      </c>
      <c r="F37" s="75" t="s">
        <v>130</v>
      </c>
      <c r="G37" s="72" t="s">
        <v>109</v>
      </c>
      <c r="H37" s="73">
        <v>1</v>
      </c>
      <c r="I37" s="74">
        <v>3412.8</v>
      </c>
      <c r="J37" s="74">
        <f t="shared" si="6"/>
        <v>3412.8</v>
      </c>
      <c r="K37" s="75"/>
      <c r="L37" s="28"/>
      <c r="M37" s="76"/>
      <c r="N37" s="77"/>
      <c r="O37" s="78"/>
      <c r="P37" s="78"/>
      <c r="Q37" s="78"/>
      <c r="R37" s="78"/>
      <c r="S37" s="78"/>
      <c r="T37" s="79"/>
      <c r="AR37" s="53"/>
      <c r="AT37" s="53"/>
      <c r="AU37" s="53"/>
      <c r="AY37" s="53" t="s">
        <v>63</v>
      </c>
      <c r="BE37" s="80">
        <f t="shared" si="7"/>
        <v>0</v>
      </c>
      <c r="BF37" s="80">
        <f t="shared" si="8"/>
        <v>0</v>
      </c>
      <c r="BG37" s="80">
        <f t="shared" si="9"/>
        <v>0</v>
      </c>
      <c r="BH37" s="80">
        <f t="shared" si="10"/>
        <v>0</v>
      </c>
      <c r="BI37" s="80">
        <f t="shared" si="11"/>
        <v>0</v>
      </c>
      <c r="BJ37" s="53" t="s">
        <v>122</v>
      </c>
      <c r="BK37" s="80">
        <f t="shared" si="12"/>
        <v>3412.8</v>
      </c>
      <c r="BL37" s="53" t="s">
        <v>131</v>
      </c>
      <c r="BM37" s="53" t="s">
        <v>71</v>
      </c>
    </row>
    <row r="38" spans="2:65" s="2" customFormat="1" x14ac:dyDescent="0.3">
      <c r="B38" s="68"/>
      <c r="C38" s="69">
        <v>19</v>
      </c>
      <c r="D38" s="69" t="s">
        <v>115</v>
      </c>
      <c r="E38" s="70" t="s">
        <v>132</v>
      </c>
      <c r="F38" s="75" t="s">
        <v>133</v>
      </c>
      <c r="G38" s="72" t="s">
        <v>109</v>
      </c>
      <c r="H38" s="73">
        <v>1</v>
      </c>
      <c r="I38" s="74">
        <v>1365.12</v>
      </c>
      <c r="J38" s="74">
        <f t="shared" si="6"/>
        <v>1365.12</v>
      </c>
      <c r="K38" s="75"/>
      <c r="L38" s="28"/>
      <c r="M38" s="76"/>
      <c r="N38" s="77"/>
      <c r="O38" s="78"/>
      <c r="P38" s="78"/>
      <c r="Q38" s="78"/>
      <c r="R38" s="78"/>
      <c r="S38" s="78"/>
      <c r="T38" s="79"/>
      <c r="AR38" s="53"/>
      <c r="AT38" s="53"/>
      <c r="AU38" s="53"/>
      <c r="AY38" s="53" t="s">
        <v>63</v>
      </c>
      <c r="BE38" s="80">
        <f t="shared" si="7"/>
        <v>0</v>
      </c>
      <c r="BF38" s="80">
        <f t="shared" si="8"/>
        <v>0</v>
      </c>
      <c r="BG38" s="80">
        <f t="shared" si="9"/>
        <v>0</v>
      </c>
      <c r="BH38" s="80">
        <f t="shared" si="10"/>
        <v>0</v>
      </c>
      <c r="BI38" s="80">
        <f t="shared" si="11"/>
        <v>0</v>
      </c>
      <c r="BJ38" s="53" t="s">
        <v>128</v>
      </c>
      <c r="BK38" s="80">
        <f t="shared" si="12"/>
        <v>1365.12</v>
      </c>
      <c r="BL38" s="53" t="s">
        <v>134</v>
      </c>
      <c r="BM38" s="53" t="s">
        <v>71</v>
      </c>
    </row>
    <row r="39" spans="2:65" s="2" customFormat="1" x14ac:dyDescent="0.3">
      <c r="B39" s="68"/>
      <c r="C39" s="69">
        <v>20</v>
      </c>
      <c r="D39" s="69" t="s">
        <v>115</v>
      </c>
      <c r="E39" s="70" t="s">
        <v>135</v>
      </c>
      <c r="F39" s="75" t="s">
        <v>136</v>
      </c>
      <c r="G39" s="72" t="s">
        <v>109</v>
      </c>
      <c r="H39" s="73">
        <v>1</v>
      </c>
      <c r="I39" s="74">
        <v>2275.1999999999998</v>
      </c>
      <c r="J39" s="74">
        <f t="shared" si="6"/>
        <v>2275.1999999999998</v>
      </c>
      <c r="K39" s="75"/>
      <c r="L39" s="28"/>
      <c r="M39" s="76"/>
      <c r="N39" s="77"/>
      <c r="O39" s="78"/>
      <c r="P39" s="78"/>
      <c r="Q39" s="78"/>
      <c r="R39" s="78"/>
      <c r="S39" s="78"/>
      <c r="T39" s="79"/>
      <c r="AR39" s="53"/>
      <c r="AT39" s="53"/>
      <c r="AU39" s="53"/>
      <c r="AY39" s="53" t="s">
        <v>63</v>
      </c>
      <c r="BE39" s="80">
        <f t="shared" si="7"/>
        <v>0</v>
      </c>
      <c r="BF39" s="80">
        <f t="shared" si="8"/>
        <v>0</v>
      </c>
      <c r="BG39" s="80">
        <f t="shared" si="9"/>
        <v>0</v>
      </c>
      <c r="BH39" s="80">
        <f t="shared" si="10"/>
        <v>0</v>
      </c>
      <c r="BI39" s="80">
        <f t="shared" si="11"/>
        <v>0</v>
      </c>
      <c r="BJ39" s="53" t="s">
        <v>131</v>
      </c>
      <c r="BK39" s="80">
        <f t="shared" si="12"/>
        <v>2275.1999999999998</v>
      </c>
      <c r="BL39" s="53" t="s">
        <v>137</v>
      </c>
      <c r="BM39" s="53" t="s">
        <v>71</v>
      </c>
    </row>
    <row r="40" spans="2:65" s="2" customFormat="1" x14ac:dyDescent="0.3">
      <c r="B40" s="68"/>
      <c r="C40" s="69">
        <v>21</v>
      </c>
      <c r="D40" s="69" t="s">
        <v>115</v>
      </c>
      <c r="E40" s="70" t="s">
        <v>138</v>
      </c>
      <c r="F40" s="75" t="s">
        <v>139</v>
      </c>
      <c r="G40" s="72" t="s">
        <v>109</v>
      </c>
      <c r="H40" s="73">
        <v>1</v>
      </c>
      <c r="I40" s="74">
        <v>2726.57</v>
      </c>
      <c r="J40" s="74">
        <f t="shared" si="6"/>
        <v>2726.57</v>
      </c>
      <c r="K40" s="75"/>
      <c r="L40" s="28"/>
      <c r="M40" s="76"/>
      <c r="N40" s="77"/>
      <c r="O40" s="78"/>
      <c r="P40" s="78"/>
      <c r="Q40" s="78"/>
      <c r="R40" s="78"/>
      <c r="S40" s="78"/>
      <c r="T40" s="79"/>
      <c r="AR40" s="53"/>
      <c r="AT40" s="53"/>
      <c r="AU40" s="53"/>
      <c r="AY40" s="53" t="s">
        <v>63</v>
      </c>
      <c r="BE40" s="80">
        <f t="shared" si="7"/>
        <v>0</v>
      </c>
      <c r="BF40" s="80">
        <f t="shared" si="8"/>
        <v>0</v>
      </c>
      <c r="BG40" s="80">
        <f t="shared" si="9"/>
        <v>0</v>
      </c>
      <c r="BH40" s="80">
        <f t="shared" si="10"/>
        <v>0</v>
      </c>
      <c r="BI40" s="80">
        <f t="shared" si="11"/>
        <v>0</v>
      </c>
      <c r="BJ40" s="53" t="s">
        <v>140</v>
      </c>
      <c r="BK40" s="80">
        <f t="shared" si="12"/>
        <v>2726.57</v>
      </c>
      <c r="BL40" s="53" t="s">
        <v>141</v>
      </c>
      <c r="BM40" s="53" t="s">
        <v>71</v>
      </c>
    </row>
    <row r="41" spans="2:65" s="2" customFormat="1" x14ac:dyDescent="0.3">
      <c r="B41" s="68"/>
      <c r="C41" s="69">
        <v>22</v>
      </c>
      <c r="D41" s="69" t="s">
        <v>115</v>
      </c>
      <c r="E41" s="70" t="s">
        <v>142</v>
      </c>
      <c r="F41" s="75" t="s">
        <v>143</v>
      </c>
      <c r="G41" s="72" t="s">
        <v>109</v>
      </c>
      <c r="H41" s="73">
        <v>1</v>
      </c>
      <c r="I41" s="74">
        <v>1365.12</v>
      </c>
      <c r="J41" s="74">
        <f t="shared" si="6"/>
        <v>1365.12</v>
      </c>
      <c r="K41" s="75"/>
      <c r="L41" s="28"/>
      <c r="M41" s="76"/>
      <c r="N41" s="77"/>
      <c r="O41" s="78"/>
      <c r="P41" s="78"/>
      <c r="Q41" s="78"/>
      <c r="R41" s="78"/>
      <c r="S41" s="78"/>
      <c r="T41" s="79"/>
      <c r="AR41" s="53"/>
      <c r="AT41" s="53"/>
      <c r="AU41" s="53"/>
      <c r="AY41" s="53" t="s">
        <v>63</v>
      </c>
      <c r="BE41" s="80">
        <f t="shared" si="7"/>
        <v>0</v>
      </c>
      <c r="BF41" s="80">
        <f t="shared" si="8"/>
        <v>0</v>
      </c>
      <c r="BG41" s="80">
        <f t="shared" si="9"/>
        <v>0</v>
      </c>
      <c r="BH41" s="80">
        <f t="shared" si="10"/>
        <v>0</v>
      </c>
      <c r="BI41" s="80">
        <f t="shared" si="11"/>
        <v>0</v>
      </c>
      <c r="BJ41" s="53" t="s">
        <v>134</v>
      </c>
      <c r="BK41" s="80">
        <f t="shared" si="12"/>
        <v>1365.12</v>
      </c>
      <c r="BL41" s="53" t="s">
        <v>144</v>
      </c>
      <c r="BM41" s="53" t="s">
        <v>71</v>
      </c>
    </row>
    <row r="42" spans="2:65" s="2" customFormat="1" x14ac:dyDescent="0.3">
      <c r="B42" s="68"/>
      <c r="C42" s="69">
        <v>23</v>
      </c>
      <c r="D42" s="69" t="s">
        <v>115</v>
      </c>
      <c r="E42" s="70" t="s">
        <v>145</v>
      </c>
      <c r="F42" s="75" t="s">
        <v>146</v>
      </c>
      <c r="G42" s="72" t="s">
        <v>109</v>
      </c>
      <c r="H42" s="73">
        <v>1</v>
      </c>
      <c r="I42" s="74">
        <v>1137.5999999999999</v>
      </c>
      <c r="J42" s="74">
        <f t="shared" si="6"/>
        <v>1137.5999999999999</v>
      </c>
      <c r="K42" s="75"/>
      <c r="L42" s="28"/>
      <c r="M42" s="76"/>
      <c r="N42" s="77"/>
      <c r="O42" s="78"/>
      <c r="P42" s="78"/>
      <c r="Q42" s="78"/>
      <c r="R42" s="78"/>
      <c r="S42" s="78"/>
      <c r="T42" s="79"/>
      <c r="AR42" s="53"/>
      <c r="AT42" s="53"/>
      <c r="AU42" s="53"/>
      <c r="AY42" s="53" t="s">
        <v>63</v>
      </c>
      <c r="BE42" s="80">
        <f t="shared" si="7"/>
        <v>0</v>
      </c>
      <c r="BF42" s="80">
        <f t="shared" si="8"/>
        <v>0</v>
      </c>
      <c r="BG42" s="80">
        <f t="shared" si="9"/>
        <v>0</v>
      </c>
      <c r="BH42" s="80">
        <f t="shared" si="10"/>
        <v>0</v>
      </c>
      <c r="BI42" s="80">
        <f t="shared" si="11"/>
        <v>0</v>
      </c>
      <c r="BJ42" s="53" t="s">
        <v>137</v>
      </c>
      <c r="BK42" s="80">
        <f t="shared" si="12"/>
        <v>1137.5999999999999</v>
      </c>
      <c r="BL42" s="53" t="s">
        <v>147</v>
      </c>
      <c r="BM42" s="53" t="s">
        <v>71</v>
      </c>
    </row>
    <row r="43" spans="2:65" s="2" customFormat="1" x14ac:dyDescent="0.3">
      <c r="B43" s="68"/>
      <c r="C43" s="69">
        <v>24</v>
      </c>
      <c r="D43" s="69" t="s">
        <v>115</v>
      </c>
      <c r="E43" s="70" t="s">
        <v>148</v>
      </c>
      <c r="F43" s="75" t="s">
        <v>149</v>
      </c>
      <c r="G43" s="72" t="s">
        <v>109</v>
      </c>
      <c r="H43" s="73">
        <v>1</v>
      </c>
      <c r="I43" s="74">
        <v>2275.1999999999998</v>
      </c>
      <c r="J43" s="74">
        <f t="shared" si="6"/>
        <v>2275.1999999999998</v>
      </c>
      <c r="K43" s="75"/>
      <c r="L43" s="28"/>
      <c r="M43" s="76"/>
      <c r="N43" s="77"/>
      <c r="O43" s="78"/>
      <c r="P43" s="78"/>
      <c r="Q43" s="78"/>
      <c r="R43" s="78"/>
      <c r="S43" s="78"/>
      <c r="T43" s="79"/>
      <c r="AR43" s="53"/>
      <c r="AT43" s="53"/>
      <c r="AU43" s="53"/>
      <c r="AY43" s="53" t="s">
        <v>63</v>
      </c>
      <c r="BE43" s="80">
        <f t="shared" si="7"/>
        <v>0</v>
      </c>
      <c r="BF43" s="80">
        <f t="shared" si="8"/>
        <v>0</v>
      </c>
      <c r="BG43" s="80">
        <f t="shared" si="9"/>
        <v>0</v>
      </c>
      <c r="BH43" s="80">
        <f t="shared" si="10"/>
        <v>0</v>
      </c>
      <c r="BI43" s="80">
        <f t="shared" si="11"/>
        <v>0</v>
      </c>
      <c r="BJ43" s="53" t="s">
        <v>141</v>
      </c>
      <c r="BK43" s="80">
        <f t="shared" si="12"/>
        <v>2275.1999999999998</v>
      </c>
      <c r="BL43" s="53" t="s">
        <v>150</v>
      </c>
      <c r="BM43" s="53" t="s">
        <v>71</v>
      </c>
    </row>
    <row r="44" spans="2:65" s="2" customFormat="1" x14ac:dyDescent="0.3">
      <c r="B44" s="68"/>
      <c r="C44" s="69">
        <v>25</v>
      </c>
      <c r="D44" s="69" t="s">
        <v>115</v>
      </c>
      <c r="E44" s="70" t="s">
        <v>151</v>
      </c>
      <c r="F44" s="75" t="s">
        <v>152</v>
      </c>
      <c r="G44" s="72" t="s">
        <v>109</v>
      </c>
      <c r="H44" s="73">
        <v>1</v>
      </c>
      <c r="I44" s="74">
        <v>568.79999999999995</v>
      </c>
      <c r="J44" s="74">
        <f t="shared" si="6"/>
        <v>568.79999999999995</v>
      </c>
      <c r="K44" s="75"/>
      <c r="L44" s="28"/>
      <c r="M44" s="76"/>
      <c r="N44" s="77"/>
      <c r="O44" s="78"/>
      <c r="P44" s="78"/>
      <c r="Q44" s="78"/>
      <c r="R44" s="78"/>
      <c r="S44" s="78"/>
      <c r="T44" s="79"/>
      <c r="AR44" s="53"/>
      <c r="AT44" s="53"/>
      <c r="AU44" s="53"/>
      <c r="AY44" s="53" t="s">
        <v>63</v>
      </c>
      <c r="BE44" s="80">
        <f t="shared" si="7"/>
        <v>0</v>
      </c>
      <c r="BF44" s="80">
        <f t="shared" si="8"/>
        <v>0</v>
      </c>
      <c r="BG44" s="80">
        <f t="shared" si="9"/>
        <v>0</v>
      </c>
      <c r="BH44" s="80">
        <f t="shared" si="10"/>
        <v>0</v>
      </c>
      <c r="BI44" s="80">
        <f t="shared" si="11"/>
        <v>0</v>
      </c>
      <c r="BJ44" s="53" t="s">
        <v>144</v>
      </c>
      <c r="BK44" s="80">
        <f t="shared" si="12"/>
        <v>568.79999999999995</v>
      </c>
      <c r="BL44" s="53" t="s">
        <v>153</v>
      </c>
      <c r="BM44" s="53" t="s">
        <v>71</v>
      </c>
    </row>
    <row r="45" spans="2:65" s="2" customFormat="1" x14ac:dyDescent="0.3">
      <c r="B45" s="68"/>
      <c r="C45" s="69">
        <v>26</v>
      </c>
      <c r="D45" s="69" t="s">
        <v>115</v>
      </c>
      <c r="E45" s="70" t="s">
        <v>154</v>
      </c>
      <c r="F45" s="75" t="s">
        <v>155</v>
      </c>
      <c r="G45" s="72" t="s">
        <v>109</v>
      </c>
      <c r="H45" s="73">
        <v>1</v>
      </c>
      <c r="I45" s="74">
        <v>1137.5999999999999</v>
      </c>
      <c r="J45" s="74">
        <f t="shared" si="6"/>
        <v>1137.5999999999999</v>
      </c>
      <c r="K45" s="75"/>
      <c r="L45" s="28"/>
      <c r="M45" s="76"/>
      <c r="N45" s="77"/>
      <c r="O45" s="78"/>
      <c r="P45" s="78"/>
      <c r="Q45" s="78"/>
      <c r="R45" s="78"/>
      <c r="S45" s="78"/>
      <c r="T45" s="79"/>
      <c r="AR45" s="53"/>
      <c r="AT45" s="53"/>
      <c r="AU45" s="53"/>
      <c r="AY45" s="53" t="s">
        <v>63</v>
      </c>
      <c r="BE45" s="80">
        <f t="shared" si="7"/>
        <v>0</v>
      </c>
      <c r="BF45" s="80">
        <f t="shared" si="8"/>
        <v>0</v>
      </c>
      <c r="BG45" s="80">
        <f t="shared" si="9"/>
        <v>0</v>
      </c>
      <c r="BH45" s="80">
        <f t="shared" si="10"/>
        <v>0</v>
      </c>
      <c r="BI45" s="80">
        <f t="shared" si="11"/>
        <v>0</v>
      </c>
      <c r="BJ45" s="53" t="s">
        <v>147</v>
      </c>
      <c r="BK45" s="80">
        <f t="shared" si="12"/>
        <v>1137.5999999999999</v>
      </c>
      <c r="BL45" s="53" t="s">
        <v>156</v>
      </c>
      <c r="BM45" s="53" t="s">
        <v>71</v>
      </c>
    </row>
    <row r="46" spans="2:65" s="2" customFormat="1" ht="27" x14ac:dyDescent="0.3">
      <c r="B46" s="68"/>
      <c r="C46" s="69">
        <v>27</v>
      </c>
      <c r="D46" s="69" t="s">
        <v>115</v>
      </c>
      <c r="E46" s="70" t="s">
        <v>157</v>
      </c>
      <c r="F46" s="75" t="s">
        <v>158</v>
      </c>
      <c r="G46" s="72" t="s">
        <v>109</v>
      </c>
      <c r="H46" s="73">
        <v>1</v>
      </c>
      <c r="I46" s="74">
        <v>3981.6</v>
      </c>
      <c r="J46" s="74">
        <f t="shared" si="6"/>
        <v>3981.6</v>
      </c>
      <c r="K46" s="75"/>
      <c r="L46" s="28"/>
      <c r="M46" s="76"/>
      <c r="N46" s="77"/>
      <c r="O46" s="78"/>
      <c r="P46" s="78"/>
      <c r="Q46" s="78"/>
      <c r="R46" s="78"/>
      <c r="S46" s="78"/>
      <c r="T46" s="79"/>
      <c r="AR46" s="53"/>
      <c r="AT46" s="53"/>
      <c r="AU46" s="53"/>
      <c r="AY46" s="53" t="s">
        <v>63</v>
      </c>
      <c r="BE46" s="80">
        <f t="shared" si="7"/>
        <v>0</v>
      </c>
      <c r="BF46" s="80">
        <f t="shared" si="8"/>
        <v>0</v>
      </c>
      <c r="BG46" s="80">
        <f t="shared" si="9"/>
        <v>0</v>
      </c>
      <c r="BH46" s="80">
        <f t="shared" si="10"/>
        <v>0</v>
      </c>
      <c r="BI46" s="80">
        <f t="shared" si="11"/>
        <v>0</v>
      </c>
      <c r="BJ46" s="53" t="s">
        <v>150</v>
      </c>
      <c r="BK46" s="80">
        <f t="shared" si="12"/>
        <v>3981.6</v>
      </c>
      <c r="BL46" s="53" t="s">
        <v>159</v>
      </c>
      <c r="BM46" s="53" t="s">
        <v>71</v>
      </c>
    </row>
    <row r="47" spans="2:65" s="2" customFormat="1" x14ac:dyDescent="0.3">
      <c r="B47" s="68"/>
      <c r="C47" s="69">
        <v>28</v>
      </c>
      <c r="D47" s="69" t="s">
        <v>115</v>
      </c>
      <c r="E47" s="70" t="s">
        <v>160</v>
      </c>
      <c r="F47" s="75" t="s">
        <v>161</v>
      </c>
      <c r="G47" s="72" t="s">
        <v>109</v>
      </c>
      <c r="H47" s="73">
        <v>1</v>
      </c>
      <c r="I47" s="74">
        <v>5119.2</v>
      </c>
      <c r="J47" s="74">
        <f t="shared" si="6"/>
        <v>5119.2</v>
      </c>
      <c r="K47" s="75"/>
      <c r="L47" s="28"/>
      <c r="M47" s="76"/>
      <c r="N47" s="77"/>
      <c r="O47" s="78"/>
      <c r="P47" s="78"/>
      <c r="Q47" s="78"/>
      <c r="R47" s="78"/>
      <c r="S47" s="78"/>
      <c r="T47" s="79"/>
      <c r="AR47" s="53"/>
      <c r="AT47" s="53"/>
      <c r="AU47" s="53"/>
      <c r="AY47" s="53" t="s">
        <v>63</v>
      </c>
      <c r="BE47" s="80">
        <f t="shared" si="7"/>
        <v>0</v>
      </c>
      <c r="BF47" s="80">
        <f t="shared" si="8"/>
        <v>0</v>
      </c>
      <c r="BG47" s="80">
        <f t="shared" si="9"/>
        <v>0</v>
      </c>
      <c r="BH47" s="80">
        <f t="shared" si="10"/>
        <v>0</v>
      </c>
      <c r="BI47" s="80">
        <f t="shared" si="11"/>
        <v>0</v>
      </c>
      <c r="BJ47" s="53" t="s">
        <v>153</v>
      </c>
      <c r="BK47" s="80">
        <f t="shared" si="12"/>
        <v>5119.2</v>
      </c>
      <c r="BL47" s="53" t="s">
        <v>162</v>
      </c>
      <c r="BM47" s="53" t="s">
        <v>71</v>
      </c>
    </row>
    <row r="48" spans="2:65" s="2" customFormat="1" x14ac:dyDescent="0.3">
      <c r="B48" s="68"/>
      <c r="C48" s="69">
        <v>29</v>
      </c>
      <c r="D48" s="69" t="s">
        <v>115</v>
      </c>
      <c r="E48" s="70" t="s">
        <v>163</v>
      </c>
      <c r="F48" s="75" t="s">
        <v>164</v>
      </c>
      <c r="G48" s="72" t="s">
        <v>109</v>
      </c>
      <c r="H48" s="73">
        <v>1</v>
      </c>
      <c r="I48" s="74">
        <v>1706.4</v>
      </c>
      <c r="J48" s="74">
        <f t="shared" si="6"/>
        <v>1706.4</v>
      </c>
      <c r="K48" s="75"/>
      <c r="L48" s="28"/>
      <c r="M48" s="76"/>
      <c r="N48" s="77"/>
      <c r="O48" s="78"/>
      <c r="P48" s="78"/>
      <c r="Q48" s="78"/>
      <c r="R48" s="78"/>
      <c r="S48" s="78"/>
      <c r="T48" s="79"/>
      <c r="AR48" s="53"/>
      <c r="AT48" s="53"/>
      <c r="AU48" s="53"/>
      <c r="AY48" s="53" t="s">
        <v>63</v>
      </c>
      <c r="BE48" s="80">
        <f t="shared" ref="BE48" si="13">IF(N48="základní",J48,0)</f>
        <v>0</v>
      </c>
      <c r="BF48" s="80">
        <f t="shared" ref="BF48" si="14">IF(N48="snížená",J48,0)</f>
        <v>0</v>
      </c>
      <c r="BG48" s="80">
        <f t="shared" ref="BG48" si="15">IF(N48="zákl. přenesená",J48,0)</f>
        <v>0</v>
      </c>
      <c r="BH48" s="80">
        <f t="shared" ref="BH48" si="16">IF(N48="sníž. přenesená",J48,0)</f>
        <v>0</v>
      </c>
      <c r="BI48" s="80">
        <f t="shared" ref="BI48" si="17">IF(N48="nulová",J48,0)</f>
        <v>0</v>
      </c>
      <c r="BJ48" s="53" t="s">
        <v>156</v>
      </c>
      <c r="BK48" s="80">
        <f t="shared" ref="BK48" si="18">ROUND(I48*H48,2)</f>
        <v>1706.4</v>
      </c>
      <c r="BL48" s="53" t="s">
        <v>162</v>
      </c>
      <c r="BM48" s="53" t="s">
        <v>71</v>
      </c>
    </row>
    <row r="49" spans="1:65" s="2" customFormat="1" x14ac:dyDescent="0.3">
      <c r="B49" s="68"/>
      <c r="C49" s="69"/>
      <c r="D49" s="69"/>
      <c r="E49" s="70"/>
      <c r="F49" s="75"/>
      <c r="G49" s="72"/>
      <c r="H49" s="73"/>
      <c r="I49" s="74"/>
      <c r="J49" s="74"/>
      <c r="K49" s="75"/>
      <c r="L49" s="28"/>
      <c r="M49" s="76"/>
      <c r="N49" s="77"/>
      <c r="O49" s="78"/>
      <c r="P49" s="78"/>
      <c r="Q49" s="78"/>
      <c r="R49" s="78"/>
      <c r="S49" s="78"/>
      <c r="T49" s="79"/>
      <c r="AR49" s="53"/>
      <c r="AT49" s="53"/>
      <c r="AU49" s="53"/>
      <c r="AY49" s="53" t="s">
        <v>63</v>
      </c>
      <c r="BE49" s="80">
        <f t="shared" si="7"/>
        <v>0</v>
      </c>
      <c r="BF49" s="80">
        <f t="shared" si="8"/>
        <v>0</v>
      </c>
      <c r="BG49" s="80">
        <f t="shared" si="9"/>
        <v>0</v>
      </c>
      <c r="BH49" s="80">
        <f t="shared" si="10"/>
        <v>0</v>
      </c>
      <c r="BI49" s="80">
        <f t="shared" si="11"/>
        <v>0</v>
      </c>
      <c r="BJ49" s="53" t="s">
        <v>159</v>
      </c>
      <c r="BK49" s="80">
        <f t="shared" si="12"/>
        <v>0</v>
      </c>
      <c r="BL49" s="53" t="s">
        <v>165</v>
      </c>
      <c r="BM49" s="53" t="s">
        <v>71</v>
      </c>
    </row>
    <row r="50" spans="1:65" s="2" customFormat="1" x14ac:dyDescent="0.3">
      <c r="B50" s="68"/>
      <c r="C50" s="69"/>
      <c r="D50" s="69"/>
      <c r="E50" s="70"/>
      <c r="F50" s="75"/>
      <c r="G50" s="72"/>
      <c r="H50" s="73"/>
      <c r="I50" s="74"/>
      <c r="J50" s="74"/>
      <c r="K50" s="75"/>
      <c r="L50" s="28"/>
      <c r="M50" s="76"/>
      <c r="N50" s="77"/>
      <c r="O50" s="78"/>
      <c r="P50" s="78"/>
      <c r="Q50" s="78"/>
      <c r="R50" s="78"/>
      <c r="S50" s="78"/>
      <c r="T50" s="79"/>
      <c r="AR50" s="53"/>
      <c r="AT50" s="53"/>
      <c r="AU50" s="53"/>
      <c r="AY50" s="53" t="s">
        <v>63</v>
      </c>
      <c r="BE50" s="80">
        <f t="shared" si="7"/>
        <v>0</v>
      </c>
      <c r="BF50" s="80">
        <f t="shared" si="8"/>
        <v>0</v>
      </c>
      <c r="BG50" s="80">
        <f t="shared" si="9"/>
        <v>0</v>
      </c>
      <c r="BH50" s="80">
        <f t="shared" si="10"/>
        <v>0</v>
      </c>
      <c r="BI50" s="80">
        <f t="shared" si="11"/>
        <v>0</v>
      </c>
      <c r="BJ50" s="53" t="s">
        <v>162</v>
      </c>
      <c r="BK50" s="80">
        <f t="shared" si="12"/>
        <v>0</v>
      </c>
      <c r="BL50" s="53" t="s">
        <v>166</v>
      </c>
      <c r="BM50" s="53" t="s">
        <v>71</v>
      </c>
    </row>
    <row r="51" spans="1:65" s="2" customFormat="1" x14ac:dyDescent="0.3">
      <c r="B51" s="68"/>
      <c r="C51" s="69"/>
      <c r="D51" s="69"/>
      <c r="E51" s="70"/>
      <c r="F51" s="75"/>
      <c r="G51" s="72"/>
      <c r="H51" s="73"/>
      <c r="I51" s="74"/>
      <c r="J51" s="74"/>
      <c r="K51" s="75"/>
      <c r="L51" s="28"/>
      <c r="M51" s="76" t="s">
        <v>167</v>
      </c>
      <c r="N51" s="77" t="s">
        <v>168</v>
      </c>
      <c r="O51" s="78">
        <v>0.97</v>
      </c>
      <c r="P51" s="78">
        <f>O51*H51</f>
        <v>0</v>
      </c>
      <c r="Q51" s="78">
        <v>2.47214</v>
      </c>
      <c r="R51" s="78">
        <f>Q51*H51</f>
        <v>0</v>
      </c>
      <c r="S51" s="78">
        <v>0</v>
      </c>
      <c r="T51" s="79">
        <f>S51*H51</f>
        <v>0</v>
      </c>
      <c r="AR51" s="53" t="s">
        <v>169</v>
      </c>
      <c r="AT51" s="53" t="s">
        <v>115</v>
      </c>
      <c r="AU51" s="53" t="s">
        <v>170</v>
      </c>
      <c r="AY51" s="53" t="s">
        <v>63</v>
      </c>
      <c r="BE51" s="80">
        <f>IF(N51="základní",J51,0)</f>
        <v>0</v>
      </c>
      <c r="BF51" s="80">
        <f>IF(N51="snížená",J51,0)</f>
        <v>0</v>
      </c>
      <c r="BG51" s="80">
        <f>IF(N51="zákl. přenesená",J51,0)</f>
        <v>0</v>
      </c>
      <c r="BH51" s="80">
        <f>IF(N51="sníž. přenesená",J51,0)</f>
        <v>0</v>
      </c>
      <c r="BI51" s="80">
        <f>IF(N51="nulová",J51,0)</f>
        <v>0</v>
      </c>
      <c r="BJ51" s="53" t="s">
        <v>61</v>
      </c>
      <c r="BK51" s="80">
        <f>ROUND(I51*H51,2)</f>
        <v>0</v>
      </c>
      <c r="BL51" s="53" t="s">
        <v>169</v>
      </c>
      <c r="BM51" s="53" t="s">
        <v>71</v>
      </c>
    </row>
    <row r="52" spans="1:65" s="2" customFormat="1" ht="22.5" customHeight="1" x14ac:dyDescent="0.3">
      <c r="B52" s="68"/>
      <c r="C52" s="81"/>
      <c r="D52" s="81"/>
      <c r="E52" s="82"/>
      <c r="F52" s="83"/>
      <c r="G52" s="84"/>
      <c r="H52" s="85"/>
      <c r="I52" s="86"/>
      <c r="J52" s="86"/>
      <c r="K52" s="83"/>
      <c r="L52" s="28"/>
      <c r="M52" s="87"/>
      <c r="N52" s="77"/>
      <c r="O52" s="78"/>
      <c r="P52" s="78"/>
      <c r="Q52" s="78"/>
      <c r="R52" s="78"/>
      <c r="S52" s="78"/>
      <c r="T52" s="79"/>
      <c r="AR52" s="53"/>
      <c r="AT52" s="53"/>
      <c r="AU52" s="53"/>
      <c r="AY52" s="53"/>
      <c r="BE52" s="80"/>
      <c r="BF52" s="80"/>
      <c r="BG52" s="80"/>
      <c r="BH52" s="80"/>
      <c r="BI52" s="80"/>
      <c r="BJ52" s="53"/>
      <c r="BK52" s="80"/>
      <c r="BL52" s="53"/>
      <c r="BM52" s="53"/>
    </row>
    <row r="53" spans="1:65" s="5" customFormat="1" x14ac:dyDescent="0.3">
      <c r="B53" s="88"/>
      <c r="D53" s="89"/>
      <c r="E53" s="90"/>
      <c r="F53" s="91"/>
      <c r="H53" s="92"/>
      <c r="L53" s="88"/>
      <c r="M53" s="93"/>
      <c r="N53" s="94"/>
      <c r="O53" s="94"/>
      <c r="P53" s="94"/>
      <c r="Q53" s="94"/>
      <c r="R53" s="94"/>
      <c r="S53" s="94"/>
      <c r="T53" s="95"/>
      <c r="AT53" s="90" t="s">
        <v>171</v>
      </c>
      <c r="AU53" s="90" t="s">
        <v>170</v>
      </c>
      <c r="AV53" s="5" t="s">
        <v>170</v>
      </c>
      <c r="AW53" s="5" t="s">
        <v>172</v>
      </c>
      <c r="AX53" s="5" t="s">
        <v>61</v>
      </c>
      <c r="AY53" s="90" t="s">
        <v>63</v>
      </c>
    </row>
    <row r="54" spans="1:65" s="2" customFormat="1" ht="6.95" customHeight="1" x14ac:dyDescent="0.3">
      <c r="B54" s="96"/>
      <c r="C54" s="97"/>
      <c r="D54" s="97"/>
      <c r="E54" s="97"/>
      <c r="F54" s="97"/>
      <c r="G54" s="97"/>
      <c r="H54" s="97"/>
      <c r="I54" s="97"/>
      <c r="J54" s="97"/>
      <c r="K54" s="97"/>
      <c r="L54" s="28"/>
    </row>
    <row r="56" spans="1:65" ht="14.25" thickBot="1" x14ac:dyDescent="0.35"/>
    <row r="57" spans="1:65" x14ac:dyDescent="0.3">
      <c r="A57" s="98"/>
      <c r="C57" s="99" t="s">
        <v>173</v>
      </c>
      <c r="D57" s="100"/>
      <c r="E57" s="100"/>
      <c r="F57" s="101"/>
    </row>
    <row r="58" spans="1:65" x14ac:dyDescent="0.3">
      <c r="C58" s="102" t="s">
        <v>174</v>
      </c>
      <c r="D58" s="103"/>
      <c r="E58" s="103"/>
      <c r="F58" s="104"/>
    </row>
    <row r="59" spans="1:65" x14ac:dyDescent="0.3">
      <c r="C59" s="102" t="s">
        <v>175</v>
      </c>
      <c r="D59" s="103"/>
      <c r="E59" s="103"/>
      <c r="F59" s="104"/>
    </row>
    <row r="60" spans="1:65" x14ac:dyDescent="0.3">
      <c r="C60" s="102" t="s">
        <v>176</v>
      </c>
      <c r="D60" s="103"/>
      <c r="E60" s="103"/>
      <c r="F60" s="104"/>
    </row>
    <row r="61" spans="1:65" x14ac:dyDescent="0.3">
      <c r="C61" s="102" t="s">
        <v>177</v>
      </c>
      <c r="D61" s="103"/>
      <c r="E61" s="103"/>
      <c r="F61" s="104"/>
    </row>
    <row r="62" spans="1:65" x14ac:dyDescent="0.3">
      <c r="C62" s="102" t="s">
        <v>45</v>
      </c>
      <c r="D62" s="103"/>
      <c r="E62" s="103"/>
      <c r="F62" s="104"/>
    </row>
    <row r="63" spans="1:65" x14ac:dyDescent="0.3">
      <c r="C63" s="102" t="s">
        <v>178</v>
      </c>
      <c r="D63" s="103"/>
      <c r="E63" s="103"/>
      <c r="F63" s="104"/>
    </row>
    <row r="64" spans="1:65" x14ac:dyDescent="0.3">
      <c r="C64" s="102" t="s">
        <v>179</v>
      </c>
      <c r="D64" s="103"/>
      <c r="E64" s="103"/>
      <c r="F64" s="104"/>
    </row>
    <row r="65" spans="1:6" x14ac:dyDescent="0.3">
      <c r="C65" s="102" t="s">
        <v>180</v>
      </c>
      <c r="D65" s="103"/>
      <c r="E65" s="103"/>
      <c r="F65" s="104"/>
    </row>
    <row r="66" spans="1:6" ht="14.25" thickBot="1" x14ac:dyDescent="0.35">
      <c r="C66" s="105" t="s">
        <v>181</v>
      </c>
      <c r="D66" s="106"/>
      <c r="E66" s="106"/>
      <c r="F66" s="107"/>
    </row>
    <row r="67" spans="1:6" ht="14.25" thickBot="1" x14ac:dyDescent="0.35">
      <c r="C67" s="108"/>
      <c r="D67" s="109"/>
      <c r="E67" s="109"/>
      <c r="F67" s="110"/>
    </row>
    <row r="69" spans="1:6" ht="18.75" x14ac:dyDescent="0.3">
      <c r="A69" s="111"/>
      <c r="C69" s="112"/>
      <c r="D69" s="112"/>
      <c r="E69" s="112"/>
      <c r="F69" s="112"/>
    </row>
  </sheetData>
  <autoFilter ref="C16:K16"/>
  <pageMargins left="0.59027779999999996" right="0.59027779999999996" top="0.59027779999999996" bottom="0.59027779999999996" header="0" footer="0"/>
  <pageSetup paperSize="9" scale="93" fitToHeight="100" orientation="landscape" blackAndWhite="1" r:id="rId1"/>
  <headerFooter>
    <oddHeader>&amp;C&amp;A</oddHeader>
    <oddFooter>&amp;RStrana &amp;P z &amp;N
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00B050"/>
  </sheetPr>
  <dimension ref="A3:BN71"/>
  <sheetViews>
    <sheetView showGridLines="0" topLeftCell="F17" zoomScaleNormal="100" workbookViewId="0">
      <selection activeCell="J26" sqref="J2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6" width="9.33203125" hidden="1" customWidth="1"/>
  </cols>
  <sheetData>
    <row r="3" spans="1:20" s="2" customFormat="1" ht="6.95" customHeight="1" x14ac:dyDescent="0.3">
      <c r="B3" s="26"/>
      <c r="C3" s="27"/>
      <c r="D3" s="27"/>
      <c r="E3" s="27"/>
      <c r="F3" s="27"/>
      <c r="G3" s="27"/>
      <c r="H3" s="27"/>
      <c r="I3" s="27"/>
      <c r="J3" s="27"/>
      <c r="K3" s="27"/>
      <c r="L3" s="28"/>
    </row>
    <row r="4" spans="1:20" s="2" customFormat="1" ht="36.950000000000003" customHeight="1" x14ac:dyDescent="0.3">
      <c r="B4" s="28"/>
      <c r="C4" s="29" t="s">
        <v>32</v>
      </c>
      <c r="L4" s="28"/>
    </row>
    <row r="5" spans="1:20" s="2" customFormat="1" ht="6.95" customHeight="1" x14ac:dyDescent="0.3">
      <c r="B5" s="28"/>
      <c r="L5" s="28"/>
    </row>
    <row r="6" spans="1:20" s="2" customFormat="1" ht="14.45" customHeight="1" x14ac:dyDescent="0.3">
      <c r="B6" s="28"/>
      <c r="C6" s="30" t="s">
        <v>33</v>
      </c>
      <c r="F6" s="31" t="s">
        <v>34</v>
      </c>
      <c r="L6" s="28"/>
    </row>
    <row r="7" spans="1:20" s="2" customFormat="1" ht="22.5" customHeight="1" x14ac:dyDescent="0.3">
      <c r="B7" s="28"/>
      <c r="E7" s="32"/>
      <c r="F7" s="33" t="s">
        <v>1</v>
      </c>
      <c r="L7" s="28"/>
    </row>
    <row r="8" spans="1:20" s="2" customFormat="1" ht="14.45" customHeight="1" x14ac:dyDescent="0.3">
      <c r="B8" s="28"/>
      <c r="C8" s="30" t="s">
        <v>35</v>
      </c>
      <c r="E8" s="6"/>
      <c r="F8" s="6" t="s">
        <v>36</v>
      </c>
      <c r="L8" s="28"/>
    </row>
    <row r="9" spans="1:20" s="2" customFormat="1" ht="23.25" customHeight="1" x14ac:dyDescent="0.3">
      <c r="B9" s="28"/>
      <c r="E9" s="34"/>
      <c r="F9" s="2" t="s">
        <v>3</v>
      </c>
      <c r="L9" s="28"/>
    </row>
    <row r="10" spans="1:20" s="2" customFormat="1" ht="6.95" customHeight="1" x14ac:dyDescent="0.3">
      <c r="B10" s="28"/>
      <c r="L10" s="28"/>
    </row>
    <row r="11" spans="1:20" s="2" customFormat="1" ht="18" customHeight="1" x14ac:dyDescent="0.3">
      <c r="B11" s="28"/>
      <c r="C11" s="30" t="s">
        <v>37</v>
      </c>
      <c r="F11" s="35" t="s">
        <v>36</v>
      </c>
      <c r="I11" s="30" t="s">
        <v>27</v>
      </c>
      <c r="J11" s="36">
        <v>43958</v>
      </c>
      <c r="L11" s="28"/>
    </row>
    <row r="12" spans="1:20" s="2" customFormat="1" ht="6.95" customHeight="1" x14ac:dyDescent="0.3">
      <c r="B12" s="28"/>
      <c r="L12" s="28"/>
    </row>
    <row r="13" spans="1:20" s="2" customFormat="1" ht="15" x14ac:dyDescent="0.3">
      <c r="B13" s="28"/>
      <c r="C13" s="30" t="s">
        <v>38</v>
      </c>
      <c r="F13" s="37" t="s">
        <v>21</v>
      </c>
      <c r="I13" s="30" t="s">
        <v>12</v>
      </c>
      <c r="J13" s="37" t="s">
        <v>8</v>
      </c>
      <c r="L13" s="28"/>
    </row>
    <row r="14" spans="1:20" s="2" customFormat="1" ht="14.45" customHeight="1" x14ac:dyDescent="0.3">
      <c r="B14" s="28"/>
      <c r="C14" s="30" t="s">
        <v>39</v>
      </c>
      <c r="F14" s="37"/>
      <c r="L14" s="28"/>
    </row>
    <row r="15" spans="1:20" s="2" customFormat="1" ht="10.35" customHeight="1" x14ac:dyDescent="0.3">
      <c r="B15" s="28"/>
      <c r="L15" s="28"/>
    </row>
    <row r="16" spans="1:20" s="3" customFormat="1" ht="29.25" customHeight="1" x14ac:dyDescent="0.3">
      <c r="A16" s="38"/>
      <c r="B16" s="39"/>
      <c r="C16" s="40" t="s">
        <v>40</v>
      </c>
      <c r="D16" s="41" t="s">
        <v>41</v>
      </c>
      <c r="E16" s="41" t="s">
        <v>42</v>
      </c>
      <c r="F16" s="41" t="s">
        <v>43</v>
      </c>
      <c r="G16" s="41" t="s">
        <v>44</v>
      </c>
      <c r="H16" s="41" t="s">
        <v>45</v>
      </c>
      <c r="I16" s="42" t="s">
        <v>46</v>
      </c>
      <c r="J16" s="41" t="s">
        <v>47</v>
      </c>
      <c r="K16" s="43" t="s">
        <v>48</v>
      </c>
      <c r="L16" s="39"/>
      <c r="M16" s="44" t="s">
        <v>49</v>
      </c>
      <c r="N16" s="45" t="s">
        <v>50</v>
      </c>
      <c r="O16" s="45" t="s">
        <v>51</v>
      </c>
      <c r="P16" s="45" t="s">
        <v>52</v>
      </c>
      <c r="Q16" s="45" t="s">
        <v>53</v>
      </c>
      <c r="R16" s="45" t="s">
        <v>54</v>
      </c>
      <c r="S16" s="45" t="s">
        <v>55</v>
      </c>
      <c r="T16" s="46" t="s">
        <v>56</v>
      </c>
    </row>
    <row r="17" spans="2:65" s="2" customFormat="1" ht="29.25" customHeight="1" x14ac:dyDescent="0.35">
      <c r="B17" s="28"/>
      <c r="C17" s="47"/>
      <c r="J17" s="48"/>
      <c r="L17" s="28"/>
      <c r="M17" s="49"/>
      <c r="N17" s="50"/>
      <c r="O17" s="50"/>
      <c r="P17" s="51">
        <f>P18</f>
        <v>1.94</v>
      </c>
      <c r="Q17" s="50"/>
      <c r="R17" s="51">
        <f>R18</f>
        <v>4.94428</v>
      </c>
      <c r="S17" s="50"/>
      <c r="T17" s="52">
        <f>T18</f>
        <v>0</v>
      </c>
      <c r="AT17" s="53" t="s">
        <v>57</v>
      </c>
      <c r="AU17" s="53" t="s">
        <v>58</v>
      </c>
      <c r="BK17" s="54">
        <f>BK18</f>
        <v>143005.41999999998</v>
      </c>
    </row>
    <row r="18" spans="2:65" s="4" customFormat="1" ht="37.35" customHeight="1" x14ac:dyDescent="0.35">
      <c r="B18" s="55"/>
      <c r="D18" s="56"/>
      <c r="E18" s="57" t="s">
        <v>59</v>
      </c>
      <c r="F18" s="57" t="s">
        <v>60</v>
      </c>
      <c r="J18" s="58">
        <f>BK18</f>
        <v>143005.41999999998</v>
      </c>
      <c r="L18" s="55"/>
      <c r="M18" s="59"/>
      <c r="N18" s="60"/>
      <c r="O18" s="60"/>
      <c r="P18" s="61">
        <f>P19</f>
        <v>1.94</v>
      </c>
      <c r="Q18" s="60"/>
      <c r="R18" s="61">
        <f>R19</f>
        <v>4.94428</v>
      </c>
      <c r="S18" s="60"/>
      <c r="T18" s="62">
        <f>T19</f>
        <v>0</v>
      </c>
      <c r="AR18" s="56" t="s">
        <v>61</v>
      </c>
      <c r="AT18" s="63" t="s">
        <v>57</v>
      </c>
      <c r="AU18" s="63" t="s">
        <v>62</v>
      </c>
      <c r="AY18" s="56" t="s">
        <v>63</v>
      </c>
      <c r="BK18" s="64">
        <f>BK19</f>
        <v>143005.41999999998</v>
      </c>
    </row>
    <row r="19" spans="2:65" s="4" customFormat="1" ht="19.899999999999999" customHeight="1" x14ac:dyDescent="0.3">
      <c r="B19" s="55"/>
      <c r="D19" s="65"/>
      <c r="E19" s="66"/>
      <c r="F19" s="113" t="s">
        <v>182</v>
      </c>
      <c r="J19" s="67">
        <f>BK19</f>
        <v>143005.41999999998</v>
      </c>
      <c r="L19" s="55"/>
      <c r="M19" s="59"/>
      <c r="N19" s="60"/>
      <c r="O19" s="60"/>
      <c r="P19" s="61">
        <f>SUM(P20:P55)</f>
        <v>1.94</v>
      </c>
      <c r="Q19" s="60"/>
      <c r="R19" s="61">
        <f>SUM(R20:R55)</f>
        <v>4.94428</v>
      </c>
      <c r="S19" s="60"/>
      <c r="T19" s="62">
        <f>SUM(T20:T55)</f>
        <v>0</v>
      </c>
      <c r="AR19" s="56" t="s">
        <v>61</v>
      </c>
      <c r="AT19" s="63" t="s">
        <v>57</v>
      </c>
      <c r="AU19" s="63" t="s">
        <v>61</v>
      </c>
      <c r="AY19" s="56" t="s">
        <v>63</v>
      </c>
      <c r="BK19" s="64">
        <f>SUM(BK20:BK55)</f>
        <v>143005.41999999998</v>
      </c>
    </row>
    <row r="20" spans="2:65" s="2" customFormat="1" ht="40.5" x14ac:dyDescent="0.3">
      <c r="B20" s="68"/>
      <c r="C20" s="69" t="s">
        <v>61</v>
      </c>
      <c r="D20" s="69" t="s">
        <v>65</v>
      </c>
      <c r="E20" s="70" t="s">
        <v>66</v>
      </c>
      <c r="F20" s="71" t="s">
        <v>183</v>
      </c>
      <c r="G20" s="72" t="s">
        <v>68</v>
      </c>
      <c r="H20" s="73">
        <v>2</v>
      </c>
      <c r="I20" s="74">
        <v>14163.29</v>
      </c>
      <c r="J20" s="74">
        <f>SUM(H20*I20)</f>
        <v>28326.58</v>
      </c>
      <c r="K20" s="75"/>
      <c r="L20" s="28"/>
      <c r="M20" s="76" t="s">
        <v>167</v>
      </c>
      <c r="N20" s="77" t="s">
        <v>168</v>
      </c>
      <c r="O20" s="78">
        <v>0.97</v>
      </c>
      <c r="P20" s="78">
        <f>O20*H20</f>
        <v>1.94</v>
      </c>
      <c r="Q20" s="78">
        <v>2.47214</v>
      </c>
      <c r="R20" s="78">
        <f>Q20*H20</f>
        <v>4.94428</v>
      </c>
      <c r="S20" s="78">
        <v>0</v>
      </c>
      <c r="T20" s="79">
        <f>S20*H20</f>
        <v>0</v>
      </c>
      <c r="AR20" s="53" t="s">
        <v>169</v>
      </c>
      <c r="AT20" s="53" t="s">
        <v>115</v>
      </c>
      <c r="AU20" s="53" t="s">
        <v>170</v>
      </c>
      <c r="AY20" s="53" t="s">
        <v>63</v>
      </c>
      <c r="BE20" s="80">
        <f>IF(N20="základní",J20,0)</f>
        <v>28326.58</v>
      </c>
      <c r="BF20" s="80">
        <f>IF(N20="snížená",J20,0)</f>
        <v>0</v>
      </c>
      <c r="BG20" s="80">
        <f>IF(N20="zákl. přenesená",J20,0)</f>
        <v>0</v>
      </c>
      <c r="BH20" s="80">
        <f>IF(N20="sníž. přenesená",J20,0)</f>
        <v>0</v>
      </c>
      <c r="BI20" s="80">
        <f>IF(N20="nulová",J20,0)</f>
        <v>0</v>
      </c>
      <c r="BJ20" s="53" t="s">
        <v>61</v>
      </c>
      <c r="BK20" s="80">
        <f>ROUND(I20*H20,2)</f>
        <v>28326.58</v>
      </c>
      <c r="BL20" s="53" t="s">
        <v>169</v>
      </c>
      <c r="BM20" s="53" t="s">
        <v>71</v>
      </c>
    </row>
    <row r="21" spans="2:65" s="2" customFormat="1" x14ac:dyDescent="0.3">
      <c r="B21" s="68"/>
      <c r="C21" s="69">
        <v>2</v>
      </c>
      <c r="D21" s="69" t="s">
        <v>65</v>
      </c>
      <c r="E21" s="70" t="s">
        <v>184</v>
      </c>
      <c r="F21" s="71" t="s">
        <v>185</v>
      </c>
      <c r="G21" s="72" t="s">
        <v>68</v>
      </c>
      <c r="H21" s="73">
        <v>1</v>
      </c>
      <c r="I21" s="74">
        <v>4186.37</v>
      </c>
      <c r="J21" s="74">
        <f t="shared" ref="J21:J51" si="0">SUM(H21*I21)</f>
        <v>4186.37</v>
      </c>
      <c r="K21" s="75"/>
      <c r="L21" s="28"/>
      <c r="M21" s="76"/>
      <c r="N21" s="77"/>
      <c r="O21" s="78"/>
      <c r="P21" s="78"/>
      <c r="Q21" s="78"/>
      <c r="R21" s="78"/>
      <c r="S21" s="78"/>
      <c r="T21" s="79"/>
      <c r="AR21" s="53"/>
      <c r="AT21" s="53"/>
      <c r="AU21" s="53"/>
      <c r="AY21" s="53" t="s">
        <v>63</v>
      </c>
      <c r="BE21" s="80">
        <f t="shared" ref="BE21:BE54" si="1">IF(N21="základní",J21,0)</f>
        <v>0</v>
      </c>
      <c r="BF21" s="80">
        <f t="shared" ref="BF21:BF54" si="2">IF(N21="snížená",J21,0)</f>
        <v>0</v>
      </c>
      <c r="BG21" s="80">
        <f t="shared" ref="BG21:BG54" si="3">IF(N21="zákl. přenesená",J21,0)</f>
        <v>0</v>
      </c>
      <c r="BH21" s="80">
        <f t="shared" ref="BH21:BH54" si="4">IF(N21="sníž. přenesená",J21,0)</f>
        <v>0</v>
      </c>
      <c r="BI21" s="80">
        <f t="shared" ref="BI21:BI54" si="5">IF(N21="nulová",J21,0)</f>
        <v>0</v>
      </c>
      <c r="BJ21" s="53" t="s">
        <v>170</v>
      </c>
      <c r="BK21" s="80">
        <f t="shared" ref="BK21:BK54" si="6">ROUND(I21*H21,2)</f>
        <v>4186.37</v>
      </c>
      <c r="BL21" s="53" t="s">
        <v>169</v>
      </c>
      <c r="BM21" s="53" t="s">
        <v>71</v>
      </c>
    </row>
    <row r="22" spans="2:65" s="2" customFormat="1" ht="27" x14ac:dyDescent="0.3">
      <c r="B22" s="68"/>
      <c r="C22" s="69">
        <v>3</v>
      </c>
      <c r="D22" s="69" t="s">
        <v>65</v>
      </c>
      <c r="E22" s="70" t="s">
        <v>186</v>
      </c>
      <c r="F22" s="71" t="s">
        <v>187</v>
      </c>
      <c r="G22" s="72" t="s">
        <v>68</v>
      </c>
      <c r="H22" s="73">
        <v>1</v>
      </c>
      <c r="I22" s="74">
        <v>4812.05</v>
      </c>
      <c r="J22" s="74">
        <f t="shared" si="0"/>
        <v>4812.05</v>
      </c>
      <c r="K22" s="75"/>
      <c r="L22" s="28"/>
      <c r="M22" s="76"/>
      <c r="N22" s="77"/>
      <c r="O22" s="78"/>
      <c r="P22" s="78"/>
      <c r="Q22" s="78"/>
      <c r="R22" s="78"/>
      <c r="S22" s="78"/>
      <c r="T22" s="79"/>
      <c r="AR22" s="53"/>
      <c r="AT22" s="53"/>
      <c r="AU22" s="53"/>
      <c r="AY22" s="53" t="s">
        <v>63</v>
      </c>
      <c r="BE22" s="80">
        <f t="shared" si="1"/>
        <v>0</v>
      </c>
      <c r="BF22" s="80">
        <f t="shared" si="2"/>
        <v>0</v>
      </c>
      <c r="BG22" s="80">
        <f t="shared" si="3"/>
        <v>0</v>
      </c>
      <c r="BH22" s="80">
        <f t="shared" si="4"/>
        <v>0</v>
      </c>
      <c r="BI22" s="80">
        <f t="shared" si="5"/>
        <v>0</v>
      </c>
      <c r="BJ22" s="53" t="s">
        <v>188</v>
      </c>
      <c r="BK22" s="80">
        <f t="shared" si="6"/>
        <v>4812.05</v>
      </c>
      <c r="BL22" s="53" t="s">
        <v>169</v>
      </c>
      <c r="BM22" s="53" t="s">
        <v>71</v>
      </c>
    </row>
    <row r="23" spans="2:65" s="2" customFormat="1" x14ac:dyDescent="0.3">
      <c r="B23" s="68"/>
      <c r="C23" s="69">
        <v>4</v>
      </c>
      <c r="D23" s="69" t="s">
        <v>65</v>
      </c>
      <c r="E23" s="70" t="s">
        <v>189</v>
      </c>
      <c r="F23" s="71" t="s">
        <v>190</v>
      </c>
      <c r="G23" s="72" t="s">
        <v>68</v>
      </c>
      <c r="H23" s="73">
        <v>1</v>
      </c>
      <c r="I23" s="74">
        <v>1453.85</v>
      </c>
      <c r="J23" s="74">
        <f t="shared" si="0"/>
        <v>1453.85</v>
      </c>
      <c r="K23" s="75"/>
      <c r="L23" s="28"/>
      <c r="M23" s="76"/>
      <c r="N23" s="77"/>
      <c r="O23" s="78"/>
      <c r="P23" s="78"/>
      <c r="Q23" s="78"/>
      <c r="R23" s="78"/>
      <c r="S23" s="78"/>
      <c r="T23" s="79"/>
      <c r="AR23" s="53"/>
      <c r="AT23" s="53"/>
      <c r="AU23" s="53"/>
      <c r="AY23" s="53" t="s">
        <v>63</v>
      </c>
      <c r="BE23" s="80">
        <f t="shared" si="1"/>
        <v>0</v>
      </c>
      <c r="BF23" s="80">
        <f t="shared" si="2"/>
        <v>0</v>
      </c>
      <c r="BG23" s="80">
        <f t="shared" si="3"/>
        <v>0</v>
      </c>
      <c r="BH23" s="80">
        <f t="shared" si="4"/>
        <v>0</v>
      </c>
      <c r="BI23" s="80">
        <f t="shared" si="5"/>
        <v>0</v>
      </c>
      <c r="BJ23" s="53" t="s">
        <v>169</v>
      </c>
      <c r="BK23" s="80">
        <f t="shared" si="6"/>
        <v>1453.85</v>
      </c>
      <c r="BL23" s="53" t="s">
        <v>169</v>
      </c>
      <c r="BM23" s="53" t="s">
        <v>71</v>
      </c>
    </row>
    <row r="24" spans="2:65" s="2" customFormat="1" x14ac:dyDescent="0.3">
      <c r="B24" s="68"/>
      <c r="C24" s="69">
        <v>5</v>
      </c>
      <c r="D24" s="69" t="s">
        <v>65</v>
      </c>
      <c r="E24" s="70" t="s">
        <v>191</v>
      </c>
      <c r="F24" s="71" t="s">
        <v>192</v>
      </c>
      <c r="G24" s="72" t="s">
        <v>68</v>
      </c>
      <c r="H24" s="73">
        <v>1</v>
      </c>
      <c r="I24" s="74">
        <v>739.44</v>
      </c>
      <c r="J24" s="74">
        <f t="shared" si="0"/>
        <v>739.44</v>
      </c>
      <c r="K24" s="75"/>
      <c r="L24" s="28"/>
      <c r="M24" s="76"/>
      <c r="N24" s="77"/>
      <c r="O24" s="78"/>
      <c r="P24" s="78"/>
      <c r="Q24" s="78"/>
      <c r="R24" s="78"/>
      <c r="S24" s="78"/>
      <c r="T24" s="79"/>
      <c r="AR24" s="53"/>
      <c r="AT24" s="53"/>
      <c r="AU24" s="53"/>
      <c r="AY24" s="53" t="s">
        <v>63</v>
      </c>
      <c r="BE24" s="80">
        <f t="shared" si="1"/>
        <v>0</v>
      </c>
      <c r="BF24" s="80">
        <f t="shared" si="2"/>
        <v>0</v>
      </c>
      <c r="BG24" s="80">
        <f t="shared" si="3"/>
        <v>0</v>
      </c>
      <c r="BH24" s="80">
        <f t="shared" si="4"/>
        <v>0</v>
      </c>
      <c r="BI24" s="80">
        <f t="shared" si="5"/>
        <v>0</v>
      </c>
      <c r="BJ24" s="53" t="s">
        <v>193</v>
      </c>
      <c r="BK24" s="80">
        <f t="shared" si="6"/>
        <v>739.44</v>
      </c>
      <c r="BL24" s="53" t="s">
        <v>169</v>
      </c>
      <c r="BM24" s="53" t="s">
        <v>71</v>
      </c>
    </row>
    <row r="25" spans="2:65" s="2" customFormat="1" ht="67.5" x14ac:dyDescent="0.3">
      <c r="B25" s="68"/>
      <c r="C25" s="69">
        <v>6</v>
      </c>
      <c r="D25" s="69" t="s">
        <v>65</v>
      </c>
      <c r="E25" s="70" t="s">
        <v>194</v>
      </c>
      <c r="F25" s="71" t="s">
        <v>195</v>
      </c>
      <c r="G25" s="72" t="s">
        <v>68</v>
      </c>
      <c r="H25" s="73">
        <v>1</v>
      </c>
      <c r="I25" s="74">
        <v>4197.74</v>
      </c>
      <c r="J25" s="74">
        <f t="shared" si="0"/>
        <v>4197.74</v>
      </c>
      <c r="K25" s="75"/>
      <c r="L25" s="28"/>
      <c r="M25" s="76"/>
      <c r="N25" s="77"/>
      <c r="O25" s="78"/>
      <c r="P25" s="78"/>
      <c r="Q25" s="78"/>
      <c r="R25" s="78"/>
      <c r="S25" s="78"/>
      <c r="T25" s="79"/>
      <c r="AR25" s="53"/>
      <c r="AT25" s="53"/>
      <c r="AU25" s="53"/>
      <c r="AY25" s="53" t="s">
        <v>63</v>
      </c>
      <c r="BE25" s="80">
        <f t="shared" si="1"/>
        <v>0</v>
      </c>
      <c r="BF25" s="80">
        <f t="shared" si="2"/>
        <v>0</v>
      </c>
      <c r="BG25" s="80">
        <f t="shared" si="3"/>
        <v>0</v>
      </c>
      <c r="BH25" s="80">
        <f t="shared" si="4"/>
        <v>0</v>
      </c>
      <c r="BI25" s="80">
        <f t="shared" si="5"/>
        <v>0</v>
      </c>
      <c r="BJ25" s="53" t="s">
        <v>196</v>
      </c>
      <c r="BK25" s="80">
        <f t="shared" si="6"/>
        <v>4197.74</v>
      </c>
      <c r="BL25" s="53" t="s">
        <v>169</v>
      </c>
      <c r="BM25" s="53" t="s">
        <v>71</v>
      </c>
    </row>
    <row r="26" spans="2:65" s="2" customFormat="1" ht="108" x14ac:dyDescent="0.3">
      <c r="B26" s="68"/>
      <c r="C26" s="69">
        <v>7</v>
      </c>
      <c r="D26" s="69" t="s">
        <v>65</v>
      </c>
      <c r="E26" s="70" t="s">
        <v>197</v>
      </c>
      <c r="F26" s="71" t="s">
        <v>198</v>
      </c>
      <c r="G26" s="72" t="s">
        <v>68</v>
      </c>
      <c r="H26" s="73">
        <v>8</v>
      </c>
      <c r="I26" s="74">
        <v>750.82</v>
      </c>
      <c r="J26" s="74">
        <f t="shared" si="0"/>
        <v>6006.56</v>
      </c>
      <c r="K26" s="75"/>
      <c r="L26" s="28"/>
      <c r="M26" s="76"/>
      <c r="N26" s="77"/>
      <c r="O26" s="78"/>
      <c r="P26" s="78"/>
      <c r="Q26" s="78"/>
      <c r="R26" s="78"/>
      <c r="S26" s="78"/>
      <c r="T26" s="79"/>
      <c r="AR26" s="53"/>
      <c r="AT26" s="53"/>
      <c r="AU26" s="53"/>
      <c r="AY26" s="53" t="s">
        <v>63</v>
      </c>
      <c r="BE26" s="80">
        <f t="shared" si="1"/>
        <v>0</v>
      </c>
      <c r="BF26" s="80">
        <f t="shared" si="2"/>
        <v>0</v>
      </c>
      <c r="BG26" s="80">
        <f t="shared" si="3"/>
        <v>0</v>
      </c>
      <c r="BH26" s="80">
        <f t="shared" si="4"/>
        <v>0</v>
      </c>
      <c r="BI26" s="80">
        <f t="shared" si="5"/>
        <v>0</v>
      </c>
      <c r="BJ26" s="53" t="s">
        <v>199</v>
      </c>
      <c r="BK26" s="80">
        <f t="shared" si="6"/>
        <v>6006.56</v>
      </c>
      <c r="BL26" s="53" t="s">
        <v>169</v>
      </c>
      <c r="BM26" s="53" t="s">
        <v>71</v>
      </c>
    </row>
    <row r="27" spans="2:65" s="2" customFormat="1" ht="27" x14ac:dyDescent="0.3">
      <c r="B27" s="68"/>
      <c r="C27" s="69">
        <v>8</v>
      </c>
      <c r="D27" s="69" t="s">
        <v>65</v>
      </c>
      <c r="E27" s="70" t="s">
        <v>200</v>
      </c>
      <c r="F27" s="71" t="s">
        <v>201</v>
      </c>
      <c r="G27" s="72" t="s">
        <v>68</v>
      </c>
      <c r="H27" s="73">
        <v>3</v>
      </c>
      <c r="I27" s="74">
        <v>273.02</v>
      </c>
      <c r="J27" s="74">
        <f t="shared" si="0"/>
        <v>819.06</v>
      </c>
      <c r="K27" s="75"/>
      <c r="L27" s="28"/>
      <c r="M27" s="76"/>
      <c r="N27" s="77"/>
      <c r="O27" s="78"/>
      <c r="P27" s="78"/>
      <c r="Q27" s="78"/>
      <c r="R27" s="78"/>
      <c r="S27" s="78"/>
      <c r="T27" s="79"/>
      <c r="AR27" s="53"/>
      <c r="AT27" s="53"/>
      <c r="AU27" s="53"/>
      <c r="AY27" s="53" t="s">
        <v>63</v>
      </c>
      <c r="BE27" s="80">
        <f t="shared" si="1"/>
        <v>0</v>
      </c>
      <c r="BF27" s="80">
        <f t="shared" si="2"/>
        <v>0</v>
      </c>
      <c r="BG27" s="80">
        <f t="shared" si="3"/>
        <v>0</v>
      </c>
      <c r="BH27" s="80">
        <f t="shared" si="4"/>
        <v>0</v>
      </c>
      <c r="BI27" s="80">
        <f t="shared" si="5"/>
        <v>0</v>
      </c>
      <c r="BJ27" s="53" t="s">
        <v>202</v>
      </c>
      <c r="BK27" s="80">
        <f t="shared" si="6"/>
        <v>819.06</v>
      </c>
      <c r="BL27" s="53" t="s">
        <v>169</v>
      </c>
      <c r="BM27" s="53" t="s">
        <v>71</v>
      </c>
    </row>
    <row r="28" spans="2:65" s="2" customFormat="1" x14ac:dyDescent="0.3">
      <c r="B28" s="68"/>
      <c r="C28" s="69">
        <v>9</v>
      </c>
      <c r="D28" s="69" t="s">
        <v>65</v>
      </c>
      <c r="E28" s="70" t="s">
        <v>203</v>
      </c>
      <c r="F28" s="71" t="s">
        <v>204</v>
      </c>
      <c r="G28" s="72" t="s">
        <v>68</v>
      </c>
      <c r="H28" s="73">
        <v>3</v>
      </c>
      <c r="I28" s="74">
        <v>325.35000000000002</v>
      </c>
      <c r="J28" s="74">
        <f t="shared" si="0"/>
        <v>976.05000000000007</v>
      </c>
      <c r="K28" s="75"/>
      <c r="L28" s="28"/>
      <c r="M28" s="76"/>
      <c r="N28" s="77"/>
      <c r="O28" s="78"/>
      <c r="P28" s="78"/>
      <c r="Q28" s="78"/>
      <c r="R28" s="78"/>
      <c r="S28" s="78"/>
      <c r="T28" s="79"/>
      <c r="AR28" s="53"/>
      <c r="AT28" s="53"/>
      <c r="AU28" s="53"/>
      <c r="AY28" s="53" t="s">
        <v>63</v>
      </c>
      <c r="BE28" s="80">
        <f t="shared" si="1"/>
        <v>0</v>
      </c>
      <c r="BF28" s="80">
        <f t="shared" si="2"/>
        <v>0</v>
      </c>
      <c r="BG28" s="80">
        <f t="shared" si="3"/>
        <v>0</v>
      </c>
      <c r="BH28" s="80">
        <f t="shared" si="4"/>
        <v>0</v>
      </c>
      <c r="BI28" s="80">
        <f t="shared" si="5"/>
        <v>0</v>
      </c>
      <c r="BJ28" s="53" t="s">
        <v>205</v>
      </c>
      <c r="BK28" s="80">
        <f t="shared" si="6"/>
        <v>976.05</v>
      </c>
      <c r="BL28" s="53" t="s">
        <v>169</v>
      </c>
      <c r="BM28" s="53" t="s">
        <v>71</v>
      </c>
    </row>
    <row r="29" spans="2:65" s="2" customFormat="1" ht="27" x14ac:dyDescent="0.3">
      <c r="B29" s="68"/>
      <c r="C29" s="69">
        <v>10</v>
      </c>
      <c r="D29" s="69" t="s">
        <v>65</v>
      </c>
      <c r="E29" s="70" t="s">
        <v>72</v>
      </c>
      <c r="F29" s="71" t="s">
        <v>206</v>
      </c>
      <c r="G29" s="72" t="s">
        <v>80</v>
      </c>
      <c r="H29" s="73">
        <v>300</v>
      </c>
      <c r="I29" s="74">
        <v>84.18</v>
      </c>
      <c r="J29" s="74">
        <f t="shared" si="0"/>
        <v>25254.000000000004</v>
      </c>
      <c r="K29" s="75"/>
      <c r="L29" s="28"/>
      <c r="M29" s="76"/>
      <c r="N29" s="77"/>
      <c r="O29" s="78"/>
      <c r="P29" s="78"/>
      <c r="Q29" s="78"/>
      <c r="R29" s="78"/>
      <c r="S29" s="78"/>
      <c r="T29" s="79"/>
      <c r="AR29" s="53"/>
      <c r="AT29" s="53"/>
      <c r="AU29" s="53"/>
      <c r="AY29" s="53" t="s">
        <v>63</v>
      </c>
      <c r="BE29" s="80">
        <f t="shared" si="1"/>
        <v>0</v>
      </c>
      <c r="BF29" s="80">
        <f t="shared" si="2"/>
        <v>0</v>
      </c>
      <c r="BG29" s="80">
        <f t="shared" si="3"/>
        <v>0</v>
      </c>
      <c r="BH29" s="80">
        <f t="shared" si="4"/>
        <v>0</v>
      </c>
      <c r="BI29" s="80">
        <f t="shared" si="5"/>
        <v>0</v>
      </c>
      <c r="BJ29" s="53" t="s">
        <v>207</v>
      </c>
      <c r="BK29" s="80">
        <f t="shared" si="6"/>
        <v>25254</v>
      </c>
      <c r="BL29" s="53" t="s">
        <v>169</v>
      </c>
      <c r="BM29" s="53" t="s">
        <v>71</v>
      </c>
    </row>
    <row r="30" spans="2:65" s="2" customFormat="1" x14ac:dyDescent="0.3">
      <c r="B30" s="68"/>
      <c r="C30" s="69">
        <v>11</v>
      </c>
      <c r="D30" s="69" t="s">
        <v>65</v>
      </c>
      <c r="E30" s="70" t="s">
        <v>74</v>
      </c>
      <c r="F30" s="71" t="s">
        <v>208</v>
      </c>
      <c r="G30" s="72" t="s">
        <v>80</v>
      </c>
      <c r="H30" s="73">
        <v>100</v>
      </c>
      <c r="I30" s="74">
        <v>101.25</v>
      </c>
      <c r="J30" s="74">
        <f t="shared" si="0"/>
        <v>10125</v>
      </c>
      <c r="K30" s="75"/>
      <c r="L30" s="28"/>
      <c r="M30" s="76"/>
      <c r="N30" s="77"/>
      <c r="O30" s="78"/>
      <c r="P30" s="78"/>
      <c r="Q30" s="78"/>
      <c r="R30" s="78"/>
      <c r="S30" s="78"/>
      <c r="T30" s="79"/>
      <c r="AR30" s="53"/>
      <c r="AT30" s="53"/>
      <c r="AU30" s="53"/>
      <c r="AY30" s="53" t="s">
        <v>63</v>
      </c>
      <c r="BE30" s="80">
        <f t="shared" si="1"/>
        <v>0</v>
      </c>
      <c r="BF30" s="80">
        <f t="shared" si="2"/>
        <v>0</v>
      </c>
      <c r="BG30" s="80">
        <f t="shared" si="3"/>
        <v>0</v>
      </c>
      <c r="BH30" s="80">
        <f t="shared" si="4"/>
        <v>0</v>
      </c>
      <c r="BI30" s="80">
        <f t="shared" si="5"/>
        <v>0</v>
      </c>
      <c r="BJ30" s="53" t="s">
        <v>209</v>
      </c>
      <c r="BK30" s="80">
        <f t="shared" si="6"/>
        <v>10125</v>
      </c>
      <c r="BL30" s="53" t="s">
        <v>169</v>
      </c>
      <c r="BM30" s="53" t="s">
        <v>71</v>
      </c>
    </row>
    <row r="31" spans="2:65" s="2" customFormat="1" x14ac:dyDescent="0.3">
      <c r="B31" s="68"/>
      <c r="C31" s="69">
        <v>12</v>
      </c>
      <c r="D31" s="69" t="s">
        <v>65</v>
      </c>
      <c r="E31" s="70" t="s">
        <v>83</v>
      </c>
      <c r="F31" s="71" t="s">
        <v>88</v>
      </c>
      <c r="G31" s="72" t="s">
        <v>80</v>
      </c>
      <c r="H31" s="73">
        <v>4</v>
      </c>
      <c r="I31" s="74">
        <v>136.51</v>
      </c>
      <c r="J31" s="74">
        <f t="shared" si="0"/>
        <v>546.04</v>
      </c>
      <c r="K31" s="75"/>
      <c r="L31" s="28"/>
      <c r="M31" s="76"/>
      <c r="N31" s="77"/>
      <c r="O31" s="78"/>
      <c r="P31" s="78"/>
      <c r="Q31" s="78"/>
      <c r="R31" s="78"/>
      <c r="S31" s="78"/>
      <c r="T31" s="79"/>
      <c r="AR31" s="53"/>
      <c r="AT31" s="53"/>
      <c r="AU31" s="53"/>
      <c r="AY31" s="53" t="s">
        <v>63</v>
      </c>
      <c r="BE31" s="80">
        <f t="shared" si="1"/>
        <v>0</v>
      </c>
      <c r="BF31" s="80">
        <f t="shared" si="2"/>
        <v>0</v>
      </c>
      <c r="BG31" s="80">
        <f t="shared" si="3"/>
        <v>0</v>
      </c>
      <c r="BH31" s="80">
        <f t="shared" si="4"/>
        <v>0</v>
      </c>
      <c r="BI31" s="80">
        <f t="shared" si="5"/>
        <v>0</v>
      </c>
      <c r="BJ31" s="53" t="s">
        <v>210</v>
      </c>
      <c r="BK31" s="80">
        <f t="shared" si="6"/>
        <v>546.04</v>
      </c>
      <c r="BL31" s="53" t="s">
        <v>169</v>
      </c>
      <c r="BM31" s="53" t="s">
        <v>71</v>
      </c>
    </row>
    <row r="32" spans="2:65" s="2" customFormat="1" ht="27" x14ac:dyDescent="0.3">
      <c r="B32" s="68"/>
      <c r="C32" s="69">
        <v>13</v>
      </c>
      <c r="D32" s="69" t="s">
        <v>65</v>
      </c>
      <c r="E32" s="70" t="s">
        <v>211</v>
      </c>
      <c r="F32" s="71" t="s">
        <v>95</v>
      </c>
      <c r="G32" s="72" t="s">
        <v>80</v>
      </c>
      <c r="H32" s="73">
        <v>30</v>
      </c>
      <c r="I32" s="74">
        <v>143.34</v>
      </c>
      <c r="J32" s="74">
        <f t="shared" si="0"/>
        <v>4300.2</v>
      </c>
      <c r="K32" s="75"/>
      <c r="L32" s="28"/>
      <c r="M32" s="76"/>
      <c r="N32" s="77"/>
      <c r="O32" s="78"/>
      <c r="P32" s="78"/>
      <c r="Q32" s="78"/>
      <c r="R32" s="78"/>
      <c r="S32" s="78"/>
      <c r="T32" s="79"/>
      <c r="AR32" s="53"/>
      <c r="AT32" s="53"/>
      <c r="AU32" s="53"/>
      <c r="AY32" s="53" t="s">
        <v>63</v>
      </c>
      <c r="BE32" s="80">
        <f t="shared" si="1"/>
        <v>0</v>
      </c>
      <c r="BF32" s="80">
        <f t="shared" si="2"/>
        <v>0</v>
      </c>
      <c r="BG32" s="80">
        <f t="shared" si="3"/>
        <v>0</v>
      </c>
      <c r="BH32" s="80">
        <f t="shared" si="4"/>
        <v>0</v>
      </c>
      <c r="BI32" s="80">
        <f t="shared" si="5"/>
        <v>0</v>
      </c>
      <c r="BJ32" s="53" t="s">
        <v>212</v>
      </c>
      <c r="BK32" s="80">
        <f t="shared" si="6"/>
        <v>4300.2</v>
      </c>
      <c r="BL32" s="53" t="s">
        <v>169</v>
      </c>
      <c r="BM32" s="53" t="s">
        <v>71</v>
      </c>
    </row>
    <row r="33" spans="2:65" s="2" customFormat="1" ht="27" x14ac:dyDescent="0.3">
      <c r="B33" s="68"/>
      <c r="C33" s="69">
        <v>14</v>
      </c>
      <c r="D33" s="69" t="s">
        <v>65</v>
      </c>
      <c r="E33" s="70" t="s">
        <v>213</v>
      </c>
      <c r="F33" s="71" t="s">
        <v>99</v>
      </c>
      <c r="G33" s="72" t="s">
        <v>80</v>
      </c>
      <c r="H33" s="73">
        <v>100</v>
      </c>
      <c r="I33" s="74">
        <v>127.41</v>
      </c>
      <c r="J33" s="74">
        <f t="shared" si="0"/>
        <v>12741</v>
      </c>
      <c r="K33" s="75"/>
      <c r="L33" s="28"/>
      <c r="M33" s="76"/>
      <c r="N33" s="77"/>
      <c r="O33" s="78"/>
      <c r="P33" s="78"/>
      <c r="Q33" s="78"/>
      <c r="R33" s="78"/>
      <c r="S33" s="78"/>
      <c r="T33" s="79"/>
      <c r="AR33" s="53"/>
      <c r="AT33" s="53"/>
      <c r="AU33" s="53"/>
      <c r="AY33" s="53" t="s">
        <v>63</v>
      </c>
      <c r="BE33" s="80">
        <f t="shared" si="1"/>
        <v>0</v>
      </c>
      <c r="BF33" s="80">
        <f t="shared" si="2"/>
        <v>0</v>
      </c>
      <c r="BG33" s="80">
        <f t="shared" si="3"/>
        <v>0</v>
      </c>
      <c r="BH33" s="80">
        <f t="shared" si="4"/>
        <v>0</v>
      </c>
      <c r="BI33" s="80">
        <f t="shared" si="5"/>
        <v>0</v>
      </c>
      <c r="BJ33" s="53" t="s">
        <v>214</v>
      </c>
      <c r="BK33" s="80">
        <f t="shared" si="6"/>
        <v>12741</v>
      </c>
      <c r="BL33" s="53" t="s">
        <v>169</v>
      </c>
      <c r="BM33" s="53" t="s">
        <v>71</v>
      </c>
    </row>
    <row r="34" spans="2:65" s="2" customFormat="1" x14ac:dyDescent="0.3">
      <c r="B34" s="68"/>
      <c r="C34" s="69">
        <v>15</v>
      </c>
      <c r="D34" s="69" t="s">
        <v>65</v>
      </c>
      <c r="E34" s="70" t="s">
        <v>215</v>
      </c>
      <c r="F34" s="71" t="s">
        <v>102</v>
      </c>
      <c r="G34" s="72" t="s">
        <v>68</v>
      </c>
      <c r="H34" s="73">
        <v>2</v>
      </c>
      <c r="I34" s="74">
        <v>177.47</v>
      </c>
      <c r="J34" s="74">
        <f t="shared" si="0"/>
        <v>354.94</v>
      </c>
      <c r="K34" s="75"/>
      <c r="L34" s="28"/>
      <c r="M34" s="76"/>
      <c r="N34" s="77"/>
      <c r="O34" s="78"/>
      <c r="P34" s="78"/>
      <c r="Q34" s="78"/>
      <c r="R34" s="78"/>
      <c r="S34" s="78"/>
      <c r="T34" s="79"/>
      <c r="AR34" s="53"/>
      <c r="AT34" s="53"/>
      <c r="AU34" s="53"/>
      <c r="AY34" s="53" t="s">
        <v>63</v>
      </c>
      <c r="BE34" s="80">
        <f t="shared" si="1"/>
        <v>0</v>
      </c>
      <c r="BF34" s="80">
        <f t="shared" si="2"/>
        <v>0</v>
      </c>
      <c r="BG34" s="80">
        <f t="shared" si="3"/>
        <v>0</v>
      </c>
      <c r="BH34" s="80">
        <f t="shared" si="4"/>
        <v>0</v>
      </c>
      <c r="BI34" s="80">
        <f t="shared" si="5"/>
        <v>0</v>
      </c>
      <c r="BJ34" s="53" t="s">
        <v>216</v>
      </c>
      <c r="BK34" s="80">
        <f t="shared" si="6"/>
        <v>354.94</v>
      </c>
      <c r="BL34" s="53" t="s">
        <v>169</v>
      </c>
      <c r="BM34" s="53" t="s">
        <v>71</v>
      </c>
    </row>
    <row r="35" spans="2:65" s="2" customFormat="1" x14ac:dyDescent="0.3">
      <c r="B35" s="68"/>
      <c r="C35" s="69">
        <v>16</v>
      </c>
      <c r="D35" s="69" t="s">
        <v>65</v>
      </c>
      <c r="E35" s="70" t="s">
        <v>217</v>
      </c>
      <c r="F35" s="71" t="s">
        <v>105</v>
      </c>
      <c r="G35" s="72" t="s">
        <v>68</v>
      </c>
      <c r="H35" s="73">
        <v>15</v>
      </c>
      <c r="I35" s="74">
        <v>210.46</v>
      </c>
      <c r="J35" s="74">
        <f t="shared" si="0"/>
        <v>3156.9</v>
      </c>
      <c r="K35" s="75"/>
      <c r="L35" s="28"/>
      <c r="M35" s="76"/>
      <c r="N35" s="77"/>
      <c r="O35" s="78"/>
      <c r="P35" s="78"/>
      <c r="Q35" s="78"/>
      <c r="R35" s="78"/>
      <c r="S35" s="78"/>
      <c r="T35" s="79"/>
      <c r="AR35" s="53"/>
      <c r="AT35" s="53"/>
      <c r="AU35" s="53"/>
      <c r="AY35" s="53" t="s">
        <v>63</v>
      </c>
      <c r="BE35" s="80">
        <f t="shared" si="1"/>
        <v>0</v>
      </c>
      <c r="BF35" s="80">
        <f t="shared" si="2"/>
        <v>0</v>
      </c>
      <c r="BG35" s="80">
        <f t="shared" si="3"/>
        <v>0</v>
      </c>
      <c r="BH35" s="80">
        <f t="shared" si="4"/>
        <v>0</v>
      </c>
      <c r="BI35" s="80">
        <f t="shared" si="5"/>
        <v>0</v>
      </c>
      <c r="BJ35" s="53" t="s">
        <v>218</v>
      </c>
      <c r="BK35" s="80">
        <f t="shared" si="6"/>
        <v>3156.9</v>
      </c>
      <c r="BL35" s="53" t="s">
        <v>169</v>
      </c>
      <c r="BM35" s="53" t="s">
        <v>71</v>
      </c>
    </row>
    <row r="36" spans="2:65" s="2" customFormat="1" ht="27" x14ac:dyDescent="0.3">
      <c r="B36" s="68"/>
      <c r="C36" s="69">
        <v>17</v>
      </c>
      <c r="D36" s="69" t="s">
        <v>65</v>
      </c>
      <c r="E36" s="70" t="s">
        <v>87</v>
      </c>
      <c r="F36" s="71" t="s">
        <v>108</v>
      </c>
      <c r="G36" s="72" t="s">
        <v>109</v>
      </c>
      <c r="H36" s="73">
        <v>1</v>
      </c>
      <c r="I36" s="74">
        <v>1365.12</v>
      </c>
      <c r="J36" s="74">
        <f t="shared" si="0"/>
        <v>1365.12</v>
      </c>
      <c r="K36" s="75"/>
      <c r="L36" s="28"/>
      <c r="M36" s="76"/>
      <c r="N36" s="77"/>
      <c r="O36" s="78"/>
      <c r="P36" s="78"/>
      <c r="Q36" s="78"/>
      <c r="R36" s="78"/>
      <c r="S36" s="78"/>
      <c r="T36" s="79"/>
      <c r="AR36" s="53"/>
      <c r="AT36" s="53"/>
      <c r="AU36" s="53"/>
      <c r="AY36" s="53" t="s">
        <v>63</v>
      </c>
      <c r="BE36" s="80">
        <f t="shared" si="1"/>
        <v>0</v>
      </c>
      <c r="BF36" s="80">
        <f t="shared" si="2"/>
        <v>0</v>
      </c>
      <c r="BG36" s="80">
        <f t="shared" si="3"/>
        <v>0</v>
      </c>
      <c r="BH36" s="80">
        <f t="shared" si="4"/>
        <v>0</v>
      </c>
      <c r="BI36" s="80">
        <f t="shared" si="5"/>
        <v>0</v>
      </c>
      <c r="BJ36" s="53" t="s">
        <v>69</v>
      </c>
      <c r="BK36" s="80">
        <f t="shared" si="6"/>
        <v>1365.12</v>
      </c>
      <c r="BL36" s="53" t="s">
        <v>169</v>
      </c>
      <c r="BM36" s="53" t="s">
        <v>71</v>
      </c>
    </row>
    <row r="37" spans="2:65" s="2" customFormat="1" x14ac:dyDescent="0.3">
      <c r="B37" s="68"/>
      <c r="C37" s="69">
        <v>18</v>
      </c>
      <c r="D37" s="69" t="s">
        <v>65</v>
      </c>
      <c r="E37" s="70" t="s">
        <v>91</v>
      </c>
      <c r="F37" s="71" t="s">
        <v>112</v>
      </c>
      <c r="G37" s="72" t="s">
        <v>113</v>
      </c>
      <c r="H37" s="73">
        <v>3</v>
      </c>
      <c r="I37" s="74">
        <v>142.19999999999999</v>
      </c>
      <c r="J37" s="74">
        <f t="shared" si="0"/>
        <v>426.59999999999997</v>
      </c>
      <c r="K37" s="75"/>
      <c r="L37" s="28"/>
      <c r="M37" s="76"/>
      <c r="N37" s="77"/>
      <c r="O37" s="78"/>
      <c r="P37" s="78"/>
      <c r="Q37" s="78"/>
      <c r="R37" s="78"/>
      <c r="S37" s="78"/>
      <c r="T37" s="79"/>
      <c r="AR37" s="53"/>
      <c r="AT37" s="53"/>
      <c r="AU37" s="53"/>
      <c r="AY37" s="53" t="s">
        <v>63</v>
      </c>
      <c r="BE37" s="80">
        <f t="shared" si="1"/>
        <v>0</v>
      </c>
      <c r="BF37" s="80">
        <f t="shared" si="2"/>
        <v>0</v>
      </c>
      <c r="BG37" s="80">
        <f t="shared" si="3"/>
        <v>0</v>
      </c>
      <c r="BH37" s="80">
        <f t="shared" si="4"/>
        <v>0</v>
      </c>
      <c r="BI37" s="80">
        <f t="shared" si="5"/>
        <v>0</v>
      </c>
      <c r="BJ37" s="53" t="s">
        <v>76</v>
      </c>
      <c r="BK37" s="80">
        <f t="shared" si="6"/>
        <v>426.6</v>
      </c>
      <c r="BL37" s="53" t="s">
        <v>169</v>
      </c>
      <c r="BM37" s="53" t="s">
        <v>71</v>
      </c>
    </row>
    <row r="38" spans="2:65" s="2" customFormat="1" ht="27" x14ac:dyDescent="0.3">
      <c r="B38" s="68"/>
      <c r="C38" s="69">
        <v>19</v>
      </c>
      <c r="D38" s="69" t="s">
        <v>115</v>
      </c>
      <c r="E38" s="70" t="s">
        <v>107</v>
      </c>
      <c r="F38" s="71" t="s">
        <v>117</v>
      </c>
      <c r="G38" s="72" t="s">
        <v>109</v>
      </c>
      <c r="H38" s="73">
        <v>1</v>
      </c>
      <c r="I38" s="74">
        <v>2275.1999999999998</v>
      </c>
      <c r="J38" s="74">
        <f t="shared" si="0"/>
        <v>2275.1999999999998</v>
      </c>
      <c r="K38" s="75"/>
      <c r="L38" s="28"/>
      <c r="M38" s="76"/>
      <c r="N38" s="77"/>
      <c r="O38" s="78"/>
      <c r="P38" s="78"/>
      <c r="Q38" s="78"/>
      <c r="R38" s="78"/>
      <c r="S38" s="78"/>
      <c r="T38" s="79"/>
      <c r="AR38" s="53"/>
      <c r="AT38" s="53"/>
      <c r="AU38" s="53"/>
      <c r="AY38" s="53" t="s">
        <v>63</v>
      </c>
      <c r="BE38" s="80">
        <f t="shared" si="1"/>
        <v>0</v>
      </c>
      <c r="BF38" s="80">
        <f t="shared" si="2"/>
        <v>0</v>
      </c>
      <c r="BG38" s="80">
        <f t="shared" si="3"/>
        <v>0</v>
      </c>
      <c r="BH38" s="80">
        <f t="shared" si="4"/>
        <v>0</v>
      </c>
      <c r="BI38" s="80">
        <f t="shared" si="5"/>
        <v>0</v>
      </c>
      <c r="BJ38" s="53" t="s">
        <v>81</v>
      </c>
      <c r="BK38" s="80">
        <f t="shared" si="6"/>
        <v>2275.1999999999998</v>
      </c>
      <c r="BL38" s="53" t="s">
        <v>169</v>
      </c>
      <c r="BM38" s="53" t="s">
        <v>71</v>
      </c>
    </row>
    <row r="39" spans="2:65" s="2" customFormat="1" x14ac:dyDescent="0.3">
      <c r="B39" s="68"/>
      <c r="C39" s="69">
        <v>20</v>
      </c>
      <c r="D39" s="69" t="s">
        <v>115</v>
      </c>
      <c r="E39" s="70" t="s">
        <v>111</v>
      </c>
      <c r="F39" s="71" t="s">
        <v>121</v>
      </c>
      <c r="G39" s="72" t="s">
        <v>109</v>
      </c>
      <c r="H39" s="73">
        <v>1</v>
      </c>
      <c r="I39" s="74">
        <v>1706.4</v>
      </c>
      <c r="J39" s="74">
        <f t="shared" si="0"/>
        <v>1706.4</v>
      </c>
      <c r="K39" s="75"/>
      <c r="L39" s="28"/>
      <c r="M39" s="76"/>
      <c r="N39" s="77"/>
      <c r="O39" s="78"/>
      <c r="P39" s="78"/>
      <c r="Q39" s="78"/>
      <c r="R39" s="78"/>
      <c r="S39" s="78"/>
      <c r="T39" s="79"/>
      <c r="AR39" s="53"/>
      <c r="AT39" s="53"/>
      <c r="AU39" s="53"/>
      <c r="AY39" s="53" t="s">
        <v>63</v>
      </c>
      <c r="BE39" s="80">
        <f t="shared" si="1"/>
        <v>0</v>
      </c>
      <c r="BF39" s="80">
        <f t="shared" si="2"/>
        <v>0</v>
      </c>
      <c r="BG39" s="80">
        <f t="shared" si="3"/>
        <v>0</v>
      </c>
      <c r="BH39" s="80">
        <f t="shared" si="4"/>
        <v>0</v>
      </c>
      <c r="BI39" s="80">
        <f t="shared" si="5"/>
        <v>0</v>
      </c>
      <c r="BJ39" s="53" t="s">
        <v>70</v>
      </c>
      <c r="BK39" s="80">
        <f t="shared" si="6"/>
        <v>1706.4</v>
      </c>
      <c r="BL39" s="53" t="s">
        <v>169</v>
      </c>
      <c r="BM39" s="53" t="s">
        <v>71</v>
      </c>
    </row>
    <row r="40" spans="2:65" s="2" customFormat="1" x14ac:dyDescent="0.3">
      <c r="B40" s="68"/>
      <c r="C40" s="69">
        <v>21</v>
      </c>
      <c r="D40" s="69" t="s">
        <v>115</v>
      </c>
      <c r="E40" s="70" t="s">
        <v>219</v>
      </c>
      <c r="F40" s="71" t="s">
        <v>127</v>
      </c>
      <c r="G40" s="72" t="s">
        <v>109</v>
      </c>
      <c r="H40" s="73">
        <v>1</v>
      </c>
      <c r="I40" s="74">
        <v>568.79999999999995</v>
      </c>
      <c r="J40" s="74">
        <f t="shared" si="0"/>
        <v>568.79999999999995</v>
      </c>
      <c r="K40" s="75"/>
      <c r="L40" s="28"/>
      <c r="M40" s="76"/>
      <c r="N40" s="77"/>
      <c r="O40" s="78"/>
      <c r="P40" s="78"/>
      <c r="Q40" s="78"/>
      <c r="R40" s="78"/>
      <c r="S40" s="78"/>
      <c r="T40" s="79"/>
      <c r="AR40" s="53"/>
      <c r="AT40" s="53"/>
      <c r="AU40" s="53"/>
      <c r="AY40" s="53" t="s">
        <v>63</v>
      </c>
      <c r="BE40" s="80">
        <f t="shared" si="1"/>
        <v>0</v>
      </c>
      <c r="BF40" s="80">
        <f t="shared" si="2"/>
        <v>0</v>
      </c>
      <c r="BG40" s="80">
        <f t="shared" si="3"/>
        <v>0</v>
      </c>
      <c r="BH40" s="80">
        <f t="shared" si="4"/>
        <v>0</v>
      </c>
      <c r="BI40" s="80">
        <f t="shared" si="5"/>
        <v>0</v>
      </c>
      <c r="BJ40" s="53" t="s">
        <v>77</v>
      </c>
      <c r="BK40" s="80">
        <f t="shared" si="6"/>
        <v>568.79999999999995</v>
      </c>
      <c r="BL40" s="53" t="s">
        <v>169</v>
      </c>
      <c r="BM40" s="53" t="s">
        <v>71</v>
      </c>
    </row>
    <row r="41" spans="2:65" s="2" customFormat="1" x14ac:dyDescent="0.3">
      <c r="B41" s="68"/>
      <c r="C41" s="69">
        <v>22</v>
      </c>
      <c r="D41" s="69" t="s">
        <v>115</v>
      </c>
      <c r="E41" s="70" t="s">
        <v>220</v>
      </c>
      <c r="F41" s="75" t="s">
        <v>130</v>
      </c>
      <c r="G41" s="72" t="s">
        <v>109</v>
      </c>
      <c r="H41" s="73">
        <v>1</v>
      </c>
      <c r="I41" s="74">
        <v>5688</v>
      </c>
      <c r="J41" s="74">
        <f t="shared" si="0"/>
        <v>5688</v>
      </c>
      <c r="K41" s="75"/>
      <c r="L41" s="28"/>
      <c r="M41" s="76"/>
      <c r="N41" s="77"/>
      <c r="O41" s="78"/>
      <c r="P41" s="78"/>
      <c r="Q41" s="78"/>
      <c r="R41" s="78"/>
      <c r="S41" s="78"/>
      <c r="T41" s="79"/>
      <c r="AR41" s="53"/>
      <c r="AT41" s="53"/>
      <c r="AU41" s="53"/>
      <c r="AY41" s="53" t="s">
        <v>63</v>
      </c>
      <c r="BE41" s="80">
        <f t="shared" si="1"/>
        <v>0</v>
      </c>
      <c r="BF41" s="80">
        <f t="shared" si="2"/>
        <v>0</v>
      </c>
      <c r="BG41" s="80">
        <f t="shared" si="3"/>
        <v>0</v>
      </c>
      <c r="BH41" s="80">
        <f t="shared" si="4"/>
        <v>0</v>
      </c>
      <c r="BI41" s="80">
        <f t="shared" si="5"/>
        <v>0</v>
      </c>
      <c r="BJ41" s="53" t="s">
        <v>82</v>
      </c>
      <c r="BK41" s="80">
        <f t="shared" si="6"/>
        <v>5688</v>
      </c>
      <c r="BL41" s="53" t="s">
        <v>169</v>
      </c>
      <c r="BM41" s="53" t="s">
        <v>71</v>
      </c>
    </row>
    <row r="42" spans="2:65" s="2" customFormat="1" x14ac:dyDescent="0.3">
      <c r="B42" s="68"/>
      <c r="C42" s="69">
        <v>23</v>
      </c>
      <c r="D42" s="69" t="s">
        <v>115</v>
      </c>
      <c r="E42" s="70" t="s">
        <v>221</v>
      </c>
      <c r="F42" s="75" t="s">
        <v>222</v>
      </c>
      <c r="G42" s="72" t="s">
        <v>109</v>
      </c>
      <c r="H42" s="73">
        <v>1</v>
      </c>
      <c r="I42" s="74">
        <v>3981.6</v>
      </c>
      <c r="J42" s="74">
        <f t="shared" si="0"/>
        <v>3981.6</v>
      </c>
      <c r="K42" s="75"/>
      <c r="L42" s="28"/>
      <c r="M42" s="76"/>
      <c r="N42" s="77"/>
      <c r="O42" s="78"/>
      <c r="P42" s="78"/>
      <c r="Q42" s="78"/>
      <c r="R42" s="78"/>
      <c r="S42" s="78"/>
      <c r="T42" s="79"/>
      <c r="AR42" s="53"/>
      <c r="AT42" s="53"/>
      <c r="AU42" s="53"/>
      <c r="AY42" s="53" t="s">
        <v>63</v>
      </c>
      <c r="BE42" s="80">
        <f t="shared" si="1"/>
        <v>0</v>
      </c>
      <c r="BF42" s="80">
        <f t="shared" si="2"/>
        <v>0</v>
      </c>
      <c r="BG42" s="80">
        <f t="shared" si="3"/>
        <v>0</v>
      </c>
      <c r="BH42" s="80">
        <f t="shared" si="4"/>
        <v>0</v>
      </c>
      <c r="BI42" s="80">
        <f t="shared" si="5"/>
        <v>0</v>
      </c>
      <c r="BJ42" s="53" t="s">
        <v>85</v>
      </c>
      <c r="BK42" s="80">
        <f t="shared" si="6"/>
        <v>3981.6</v>
      </c>
      <c r="BL42" s="53" t="s">
        <v>169</v>
      </c>
      <c r="BM42" s="53" t="s">
        <v>71</v>
      </c>
    </row>
    <row r="43" spans="2:65" s="2" customFormat="1" x14ac:dyDescent="0.3">
      <c r="B43" s="68"/>
      <c r="C43" s="69">
        <v>24</v>
      </c>
      <c r="D43" s="69" t="s">
        <v>115</v>
      </c>
      <c r="E43" s="70" t="s">
        <v>116</v>
      </c>
      <c r="F43" s="75" t="s">
        <v>133</v>
      </c>
      <c r="G43" s="72" t="s">
        <v>109</v>
      </c>
      <c r="H43" s="73">
        <v>1</v>
      </c>
      <c r="I43" s="74">
        <v>2275.1999999999998</v>
      </c>
      <c r="J43" s="74">
        <f t="shared" si="0"/>
        <v>2275.1999999999998</v>
      </c>
      <c r="K43" s="75"/>
      <c r="L43" s="28"/>
      <c r="M43" s="76"/>
      <c r="N43" s="77"/>
      <c r="O43" s="78"/>
      <c r="P43" s="78"/>
      <c r="Q43" s="78"/>
      <c r="R43" s="78"/>
      <c r="S43" s="78"/>
      <c r="T43" s="79"/>
      <c r="AR43" s="53"/>
      <c r="AT43" s="53"/>
      <c r="AU43" s="53"/>
      <c r="AY43" s="53" t="s">
        <v>63</v>
      </c>
      <c r="BE43" s="80">
        <f t="shared" si="1"/>
        <v>0</v>
      </c>
      <c r="BF43" s="80">
        <f t="shared" si="2"/>
        <v>0</v>
      </c>
      <c r="BG43" s="80">
        <f t="shared" si="3"/>
        <v>0</v>
      </c>
      <c r="BH43" s="80">
        <f t="shared" si="4"/>
        <v>0</v>
      </c>
      <c r="BI43" s="80">
        <f t="shared" si="5"/>
        <v>0</v>
      </c>
      <c r="BJ43" s="53" t="s">
        <v>223</v>
      </c>
      <c r="BK43" s="80">
        <f t="shared" si="6"/>
        <v>2275.1999999999998</v>
      </c>
      <c r="BL43" s="53" t="s">
        <v>169</v>
      </c>
      <c r="BM43" s="53" t="s">
        <v>71</v>
      </c>
    </row>
    <row r="44" spans="2:65" s="2" customFormat="1" x14ac:dyDescent="0.3">
      <c r="B44" s="68"/>
      <c r="C44" s="69">
        <v>25</v>
      </c>
      <c r="D44" s="69" t="s">
        <v>115</v>
      </c>
      <c r="E44" s="70" t="s">
        <v>120</v>
      </c>
      <c r="F44" s="75" t="s">
        <v>136</v>
      </c>
      <c r="G44" s="72" t="s">
        <v>109</v>
      </c>
      <c r="H44" s="73">
        <v>1</v>
      </c>
      <c r="I44" s="74">
        <v>3412.8</v>
      </c>
      <c r="J44" s="74">
        <f t="shared" si="0"/>
        <v>3412.8</v>
      </c>
      <c r="K44" s="75"/>
      <c r="L44" s="28"/>
      <c r="M44" s="76"/>
      <c r="N44" s="77"/>
      <c r="O44" s="78"/>
      <c r="P44" s="78"/>
      <c r="Q44" s="78"/>
      <c r="R44" s="78"/>
      <c r="S44" s="78"/>
      <c r="T44" s="79"/>
      <c r="AR44" s="53"/>
      <c r="AT44" s="53"/>
      <c r="AU44" s="53"/>
      <c r="AY44" s="53" t="s">
        <v>63</v>
      </c>
      <c r="BE44" s="80">
        <f t="shared" si="1"/>
        <v>0</v>
      </c>
      <c r="BF44" s="80">
        <f t="shared" si="2"/>
        <v>0</v>
      </c>
      <c r="BG44" s="80">
        <f t="shared" si="3"/>
        <v>0</v>
      </c>
      <c r="BH44" s="80">
        <f t="shared" si="4"/>
        <v>0</v>
      </c>
      <c r="BI44" s="80">
        <f t="shared" si="5"/>
        <v>0</v>
      </c>
      <c r="BJ44" s="53" t="s">
        <v>89</v>
      </c>
      <c r="BK44" s="80">
        <f t="shared" si="6"/>
        <v>3412.8</v>
      </c>
      <c r="BL44" s="53" t="s">
        <v>169</v>
      </c>
      <c r="BM44" s="53" t="s">
        <v>71</v>
      </c>
    </row>
    <row r="45" spans="2:65" s="2" customFormat="1" x14ac:dyDescent="0.3">
      <c r="B45" s="68"/>
      <c r="C45" s="69">
        <v>26</v>
      </c>
      <c r="D45" s="69" t="s">
        <v>115</v>
      </c>
      <c r="E45" s="70" t="s">
        <v>123</v>
      </c>
      <c r="F45" s="75" t="s">
        <v>143</v>
      </c>
      <c r="G45" s="72" t="s">
        <v>109</v>
      </c>
      <c r="H45" s="73">
        <v>1</v>
      </c>
      <c r="I45" s="74">
        <v>2844</v>
      </c>
      <c r="J45" s="74">
        <f t="shared" si="0"/>
        <v>2844</v>
      </c>
      <c r="K45" s="75"/>
      <c r="L45" s="28"/>
      <c r="M45" s="76"/>
      <c r="N45" s="77"/>
      <c r="O45" s="78"/>
      <c r="P45" s="78"/>
      <c r="Q45" s="78"/>
      <c r="R45" s="78"/>
      <c r="S45" s="78"/>
      <c r="T45" s="79"/>
      <c r="AR45" s="53"/>
      <c r="AT45" s="53"/>
      <c r="AU45" s="53"/>
      <c r="AY45" s="53" t="s">
        <v>63</v>
      </c>
      <c r="BE45" s="80">
        <f t="shared" si="1"/>
        <v>0</v>
      </c>
      <c r="BF45" s="80">
        <f t="shared" si="2"/>
        <v>0</v>
      </c>
      <c r="BG45" s="80">
        <f t="shared" si="3"/>
        <v>0</v>
      </c>
      <c r="BH45" s="80">
        <f t="shared" si="4"/>
        <v>0</v>
      </c>
      <c r="BI45" s="80">
        <f t="shared" si="5"/>
        <v>0</v>
      </c>
      <c r="BJ45" s="53" t="s">
        <v>86</v>
      </c>
      <c r="BK45" s="80">
        <f t="shared" si="6"/>
        <v>2844</v>
      </c>
      <c r="BL45" s="53" t="s">
        <v>169</v>
      </c>
      <c r="BM45" s="53" t="s">
        <v>71</v>
      </c>
    </row>
    <row r="46" spans="2:65" s="2" customFormat="1" x14ac:dyDescent="0.3">
      <c r="B46" s="68"/>
      <c r="C46" s="69">
        <v>27</v>
      </c>
      <c r="D46" s="69" t="s">
        <v>115</v>
      </c>
      <c r="E46" s="70" t="s">
        <v>126</v>
      </c>
      <c r="F46" s="75" t="s">
        <v>146</v>
      </c>
      <c r="G46" s="72" t="s">
        <v>109</v>
      </c>
      <c r="H46" s="73">
        <v>1</v>
      </c>
      <c r="I46" s="74">
        <v>1137.5999999999999</v>
      </c>
      <c r="J46" s="74">
        <f t="shared" si="0"/>
        <v>1137.5999999999999</v>
      </c>
      <c r="K46" s="75"/>
      <c r="L46" s="28"/>
      <c r="M46" s="76"/>
      <c r="N46" s="77"/>
      <c r="O46" s="78"/>
      <c r="P46" s="78"/>
      <c r="Q46" s="78"/>
      <c r="R46" s="78"/>
      <c r="S46" s="78"/>
      <c r="T46" s="79"/>
      <c r="AR46" s="53"/>
      <c r="AT46" s="53"/>
      <c r="AU46" s="53"/>
      <c r="AY46" s="53" t="s">
        <v>63</v>
      </c>
      <c r="BE46" s="80">
        <f t="shared" si="1"/>
        <v>0</v>
      </c>
      <c r="BF46" s="80">
        <f t="shared" si="2"/>
        <v>0</v>
      </c>
      <c r="BG46" s="80">
        <f t="shared" si="3"/>
        <v>0</v>
      </c>
      <c r="BH46" s="80">
        <f t="shared" si="4"/>
        <v>0</v>
      </c>
      <c r="BI46" s="80">
        <f t="shared" si="5"/>
        <v>0</v>
      </c>
      <c r="BJ46" s="53" t="s">
        <v>96</v>
      </c>
      <c r="BK46" s="80">
        <f t="shared" si="6"/>
        <v>1137.5999999999999</v>
      </c>
      <c r="BL46" s="53" t="s">
        <v>169</v>
      </c>
      <c r="BM46" s="53" t="s">
        <v>71</v>
      </c>
    </row>
    <row r="47" spans="2:65" s="2" customFormat="1" x14ac:dyDescent="0.3">
      <c r="B47" s="68"/>
      <c r="C47" s="69">
        <v>28</v>
      </c>
      <c r="D47" s="69" t="s">
        <v>115</v>
      </c>
      <c r="E47" s="70" t="s">
        <v>224</v>
      </c>
      <c r="F47" s="75" t="s">
        <v>149</v>
      </c>
      <c r="G47" s="72" t="s">
        <v>109</v>
      </c>
      <c r="H47" s="73">
        <v>1</v>
      </c>
      <c r="I47" s="74">
        <v>1706.4</v>
      </c>
      <c r="J47" s="74">
        <f t="shared" si="0"/>
        <v>1706.4</v>
      </c>
      <c r="K47" s="75"/>
      <c r="L47" s="28"/>
      <c r="M47" s="76"/>
      <c r="N47" s="77"/>
      <c r="O47" s="78"/>
      <c r="P47" s="78"/>
      <c r="Q47" s="78"/>
      <c r="R47" s="78"/>
      <c r="S47" s="78"/>
      <c r="T47" s="79"/>
      <c r="AR47" s="53"/>
      <c r="AT47" s="53"/>
      <c r="AU47" s="53"/>
      <c r="AY47" s="53" t="s">
        <v>63</v>
      </c>
      <c r="BE47" s="80">
        <f t="shared" si="1"/>
        <v>0</v>
      </c>
      <c r="BF47" s="80">
        <f t="shared" si="2"/>
        <v>0</v>
      </c>
      <c r="BG47" s="80">
        <f t="shared" si="3"/>
        <v>0</v>
      </c>
      <c r="BH47" s="80">
        <f t="shared" si="4"/>
        <v>0</v>
      </c>
      <c r="BI47" s="80">
        <f t="shared" si="5"/>
        <v>0</v>
      </c>
      <c r="BJ47" s="53" t="s">
        <v>90</v>
      </c>
      <c r="BK47" s="80">
        <f t="shared" si="6"/>
        <v>1706.4</v>
      </c>
      <c r="BL47" s="53" t="s">
        <v>169</v>
      </c>
      <c r="BM47" s="53" t="s">
        <v>71</v>
      </c>
    </row>
    <row r="48" spans="2:65" s="2" customFormat="1" x14ac:dyDescent="0.3">
      <c r="B48" s="68"/>
      <c r="C48" s="69">
        <v>29</v>
      </c>
      <c r="D48" s="69" t="s">
        <v>115</v>
      </c>
      <c r="E48" s="70" t="s">
        <v>132</v>
      </c>
      <c r="F48" s="75" t="s">
        <v>152</v>
      </c>
      <c r="G48" s="72" t="s">
        <v>109</v>
      </c>
      <c r="H48" s="73">
        <v>1</v>
      </c>
      <c r="I48" s="74">
        <v>1137.5999999999999</v>
      </c>
      <c r="J48" s="74">
        <f t="shared" si="0"/>
        <v>1137.5999999999999</v>
      </c>
      <c r="K48" s="75"/>
      <c r="L48" s="28"/>
      <c r="M48" s="76"/>
      <c r="N48" s="77"/>
      <c r="O48" s="78"/>
      <c r="P48" s="78"/>
      <c r="Q48" s="78"/>
      <c r="R48" s="78"/>
      <c r="S48" s="78"/>
      <c r="T48" s="79"/>
      <c r="AR48" s="53"/>
      <c r="AT48" s="53"/>
      <c r="AU48" s="53"/>
      <c r="AY48" s="53" t="s">
        <v>63</v>
      </c>
      <c r="BE48" s="80">
        <f t="shared" si="1"/>
        <v>0</v>
      </c>
      <c r="BF48" s="80">
        <f t="shared" si="2"/>
        <v>0</v>
      </c>
      <c r="BG48" s="80">
        <f t="shared" si="3"/>
        <v>0</v>
      </c>
      <c r="BH48" s="80">
        <f t="shared" si="4"/>
        <v>0</v>
      </c>
      <c r="BI48" s="80">
        <f t="shared" si="5"/>
        <v>0</v>
      </c>
      <c r="BJ48" s="53" t="s">
        <v>93</v>
      </c>
      <c r="BK48" s="80">
        <f t="shared" si="6"/>
        <v>1137.5999999999999</v>
      </c>
      <c r="BL48" s="53" t="s">
        <v>169</v>
      </c>
      <c r="BM48" s="53" t="s">
        <v>71</v>
      </c>
    </row>
    <row r="49" spans="1:65" s="2" customFormat="1" x14ac:dyDescent="0.3">
      <c r="B49" s="68"/>
      <c r="C49" s="69">
        <v>30</v>
      </c>
      <c r="D49" s="69" t="s">
        <v>115</v>
      </c>
      <c r="E49" s="70" t="s">
        <v>135</v>
      </c>
      <c r="F49" s="75" t="s">
        <v>155</v>
      </c>
      <c r="G49" s="72" t="s">
        <v>109</v>
      </c>
      <c r="H49" s="73">
        <v>1</v>
      </c>
      <c r="I49" s="74">
        <v>568.79999999999995</v>
      </c>
      <c r="J49" s="74">
        <f t="shared" si="0"/>
        <v>568.79999999999995</v>
      </c>
      <c r="K49" s="75"/>
      <c r="L49" s="28"/>
      <c r="M49" s="76"/>
      <c r="N49" s="77"/>
      <c r="O49" s="78"/>
      <c r="P49" s="78"/>
      <c r="Q49" s="78"/>
      <c r="R49" s="78"/>
      <c r="S49" s="78"/>
      <c r="T49" s="79"/>
      <c r="AR49" s="53"/>
      <c r="AT49" s="53"/>
      <c r="AU49" s="53"/>
      <c r="AY49" s="53" t="s">
        <v>63</v>
      </c>
      <c r="BE49" s="80">
        <f t="shared" si="1"/>
        <v>0</v>
      </c>
      <c r="BF49" s="80">
        <f t="shared" si="2"/>
        <v>0</v>
      </c>
      <c r="BG49" s="80">
        <f t="shared" si="3"/>
        <v>0</v>
      </c>
      <c r="BH49" s="80">
        <f t="shared" si="4"/>
        <v>0</v>
      </c>
      <c r="BI49" s="80">
        <f t="shared" si="5"/>
        <v>0</v>
      </c>
      <c r="BJ49" s="53" t="s">
        <v>97</v>
      </c>
      <c r="BK49" s="80">
        <f t="shared" si="6"/>
        <v>568.79999999999995</v>
      </c>
      <c r="BL49" s="53" t="s">
        <v>169</v>
      </c>
      <c r="BM49" s="53" t="s">
        <v>71</v>
      </c>
    </row>
    <row r="50" spans="1:65" s="2" customFormat="1" x14ac:dyDescent="0.3">
      <c r="B50" s="68"/>
      <c r="C50" s="69">
        <v>31</v>
      </c>
      <c r="D50" s="69" t="s">
        <v>115</v>
      </c>
      <c r="E50" s="70" t="s">
        <v>138</v>
      </c>
      <c r="F50" s="75" t="s">
        <v>161</v>
      </c>
      <c r="G50" s="72" t="s">
        <v>109</v>
      </c>
      <c r="H50" s="73">
        <v>1</v>
      </c>
      <c r="I50" s="74">
        <v>4550.3999999999996</v>
      </c>
      <c r="J50" s="74">
        <f t="shared" si="0"/>
        <v>4550.3999999999996</v>
      </c>
      <c r="K50" s="75"/>
      <c r="L50" s="28"/>
      <c r="M50" s="76"/>
      <c r="N50" s="77"/>
      <c r="O50" s="78"/>
      <c r="P50" s="78"/>
      <c r="Q50" s="78"/>
      <c r="R50" s="78"/>
      <c r="S50" s="78"/>
      <c r="T50" s="79"/>
      <c r="AR50" s="53"/>
      <c r="AT50" s="53"/>
      <c r="AU50" s="53"/>
      <c r="AY50" s="53" t="s">
        <v>63</v>
      </c>
      <c r="BE50" s="80">
        <f t="shared" si="1"/>
        <v>0</v>
      </c>
      <c r="BF50" s="80">
        <f t="shared" si="2"/>
        <v>0</v>
      </c>
      <c r="BG50" s="80">
        <f t="shared" si="3"/>
        <v>0</v>
      </c>
      <c r="BH50" s="80">
        <f t="shared" si="4"/>
        <v>0</v>
      </c>
      <c r="BI50" s="80">
        <f t="shared" si="5"/>
        <v>0</v>
      </c>
      <c r="BJ50" s="53" t="s">
        <v>100</v>
      </c>
      <c r="BK50" s="80">
        <f t="shared" si="6"/>
        <v>4550.3999999999996</v>
      </c>
      <c r="BL50" s="53" t="s">
        <v>169</v>
      </c>
      <c r="BM50" s="53" t="s">
        <v>71</v>
      </c>
    </row>
    <row r="51" spans="1:65" s="2" customFormat="1" x14ac:dyDescent="0.3">
      <c r="B51" s="68"/>
      <c r="C51" s="69">
        <v>32</v>
      </c>
      <c r="D51" s="69" t="s">
        <v>115</v>
      </c>
      <c r="E51" s="70" t="s">
        <v>142</v>
      </c>
      <c r="F51" s="75" t="s">
        <v>164</v>
      </c>
      <c r="G51" s="72" t="s">
        <v>109</v>
      </c>
      <c r="H51" s="73">
        <v>1</v>
      </c>
      <c r="I51" s="74">
        <v>1365.12</v>
      </c>
      <c r="J51" s="74">
        <f t="shared" si="0"/>
        <v>1365.12</v>
      </c>
      <c r="K51" s="75"/>
      <c r="L51" s="28"/>
      <c r="M51" s="76"/>
      <c r="N51" s="77"/>
      <c r="O51" s="78"/>
      <c r="P51" s="78"/>
      <c r="Q51" s="78"/>
      <c r="R51" s="78"/>
      <c r="S51" s="78"/>
      <c r="T51" s="79"/>
      <c r="AR51" s="53"/>
      <c r="AT51" s="53"/>
      <c r="AU51" s="53"/>
      <c r="AY51" s="53" t="s">
        <v>63</v>
      </c>
      <c r="BE51" s="80">
        <f t="shared" si="1"/>
        <v>0</v>
      </c>
      <c r="BF51" s="80">
        <f t="shared" si="2"/>
        <v>0</v>
      </c>
      <c r="BG51" s="80">
        <f t="shared" si="3"/>
        <v>0</v>
      </c>
      <c r="BH51" s="80">
        <f t="shared" si="4"/>
        <v>0</v>
      </c>
      <c r="BI51" s="80">
        <f t="shared" si="5"/>
        <v>0</v>
      </c>
      <c r="BJ51" s="53" t="s">
        <v>103</v>
      </c>
      <c r="BK51" s="80">
        <f t="shared" si="6"/>
        <v>1365.12</v>
      </c>
      <c r="BL51" s="53" t="s">
        <v>169</v>
      </c>
      <c r="BM51" s="53" t="s">
        <v>71</v>
      </c>
    </row>
    <row r="52" spans="1:65" s="2" customFormat="1" x14ac:dyDescent="0.3">
      <c r="B52" s="68"/>
      <c r="C52" s="69"/>
      <c r="D52" s="69"/>
      <c r="E52" s="70"/>
      <c r="F52" s="75"/>
      <c r="G52" s="72"/>
      <c r="H52" s="73"/>
      <c r="I52" s="74"/>
      <c r="J52" s="74"/>
      <c r="K52" s="75"/>
      <c r="L52" s="28"/>
      <c r="M52" s="76"/>
      <c r="N52" s="77"/>
      <c r="O52" s="78"/>
      <c r="P52" s="78"/>
      <c r="Q52" s="78"/>
      <c r="R52" s="78"/>
      <c r="S52" s="78"/>
      <c r="T52" s="79"/>
      <c r="AR52" s="53"/>
      <c r="AT52" s="53"/>
      <c r="AU52" s="53"/>
      <c r="AY52" s="53" t="s">
        <v>63</v>
      </c>
      <c r="BE52" s="80">
        <f t="shared" si="1"/>
        <v>0</v>
      </c>
      <c r="BF52" s="80">
        <f t="shared" si="2"/>
        <v>0</v>
      </c>
      <c r="BG52" s="80">
        <f t="shared" si="3"/>
        <v>0</v>
      </c>
      <c r="BH52" s="80">
        <f t="shared" si="4"/>
        <v>0</v>
      </c>
      <c r="BI52" s="80">
        <f t="shared" si="5"/>
        <v>0</v>
      </c>
      <c r="BJ52" s="53" t="s">
        <v>106</v>
      </c>
      <c r="BK52" s="80">
        <f t="shared" si="6"/>
        <v>0</v>
      </c>
      <c r="BL52" s="53" t="s">
        <v>169</v>
      </c>
      <c r="BM52" s="53" t="s">
        <v>71</v>
      </c>
    </row>
    <row r="53" spans="1:65" s="2" customFormat="1" x14ac:dyDescent="0.3">
      <c r="B53" s="68"/>
      <c r="C53" s="69"/>
      <c r="D53" s="69"/>
      <c r="E53" s="70"/>
      <c r="F53" s="75"/>
      <c r="G53" s="72"/>
      <c r="H53" s="73"/>
      <c r="I53" s="74"/>
      <c r="J53" s="74"/>
      <c r="K53" s="75"/>
      <c r="L53" s="28"/>
      <c r="M53" s="76"/>
      <c r="N53" s="77"/>
      <c r="O53" s="78"/>
      <c r="P53" s="78"/>
      <c r="Q53" s="78"/>
      <c r="R53" s="78"/>
      <c r="S53" s="78"/>
      <c r="T53" s="79"/>
      <c r="AR53" s="53"/>
      <c r="AT53" s="53"/>
      <c r="AU53" s="53"/>
      <c r="AY53" s="53" t="s">
        <v>63</v>
      </c>
      <c r="BE53" s="80">
        <f t="shared" si="1"/>
        <v>0</v>
      </c>
      <c r="BF53" s="80">
        <f t="shared" si="2"/>
        <v>0</v>
      </c>
      <c r="BG53" s="80">
        <f t="shared" si="3"/>
        <v>0</v>
      </c>
      <c r="BH53" s="80">
        <f t="shared" si="4"/>
        <v>0</v>
      </c>
      <c r="BI53" s="80">
        <f t="shared" si="5"/>
        <v>0</v>
      </c>
      <c r="BJ53" s="53" t="s">
        <v>118</v>
      </c>
      <c r="BK53" s="80">
        <f t="shared" si="6"/>
        <v>0</v>
      </c>
      <c r="BL53" s="53" t="s">
        <v>169</v>
      </c>
      <c r="BM53" s="53" t="s">
        <v>71</v>
      </c>
    </row>
    <row r="54" spans="1:65" s="2" customFormat="1" ht="22.5" customHeight="1" x14ac:dyDescent="0.3">
      <c r="B54" s="68"/>
      <c r="C54" s="81"/>
      <c r="D54" s="81"/>
      <c r="E54" s="82"/>
      <c r="F54" s="83"/>
      <c r="G54" s="84"/>
      <c r="H54" s="85"/>
      <c r="I54" s="86"/>
      <c r="J54" s="86"/>
      <c r="K54" s="83"/>
      <c r="L54" s="28"/>
      <c r="M54" s="87"/>
      <c r="N54" s="77"/>
      <c r="O54" s="78"/>
      <c r="P54" s="78"/>
      <c r="Q54" s="78"/>
      <c r="R54" s="78"/>
      <c r="S54" s="78"/>
      <c r="T54" s="79"/>
      <c r="AR54" s="53"/>
      <c r="AT54" s="53"/>
      <c r="AU54" s="53"/>
      <c r="AY54" s="53" t="s">
        <v>63</v>
      </c>
      <c r="BE54" s="80">
        <f t="shared" si="1"/>
        <v>0</v>
      </c>
      <c r="BF54" s="80">
        <f t="shared" si="2"/>
        <v>0</v>
      </c>
      <c r="BG54" s="80">
        <f t="shared" si="3"/>
        <v>0</v>
      </c>
      <c r="BH54" s="80">
        <f t="shared" si="4"/>
        <v>0</v>
      </c>
      <c r="BI54" s="80">
        <f t="shared" si="5"/>
        <v>0</v>
      </c>
      <c r="BJ54" s="53" t="s">
        <v>110</v>
      </c>
      <c r="BK54" s="80">
        <f t="shared" si="6"/>
        <v>0</v>
      </c>
      <c r="BL54" s="53" t="s">
        <v>169</v>
      </c>
      <c r="BM54" s="53" t="s">
        <v>71</v>
      </c>
    </row>
    <row r="55" spans="1:65" s="5" customFormat="1" x14ac:dyDescent="0.3">
      <c r="B55" s="88"/>
      <c r="D55" s="89"/>
      <c r="E55" s="90"/>
      <c r="F55" s="91"/>
      <c r="H55" s="92"/>
      <c r="L55" s="88"/>
      <c r="M55" s="93"/>
      <c r="N55" s="94"/>
      <c r="O55" s="94"/>
      <c r="P55" s="94"/>
      <c r="Q55" s="94"/>
      <c r="R55" s="94"/>
      <c r="S55" s="94"/>
      <c r="T55" s="95"/>
      <c r="AT55" s="90" t="s">
        <v>171</v>
      </c>
      <c r="AU55" s="90" t="s">
        <v>170</v>
      </c>
      <c r="AV55" s="5" t="s">
        <v>170</v>
      </c>
      <c r="AW55" s="5" t="s">
        <v>172</v>
      </c>
      <c r="AX55" s="5" t="s">
        <v>61</v>
      </c>
      <c r="AY55" s="90" t="s">
        <v>63</v>
      </c>
    </row>
    <row r="56" spans="1:65" s="2" customFormat="1" ht="6.95" customHeight="1" x14ac:dyDescent="0.3">
      <c r="B56" s="96"/>
      <c r="C56" s="97"/>
      <c r="D56" s="97"/>
      <c r="E56" s="97"/>
      <c r="F56" s="97"/>
      <c r="G56" s="97"/>
      <c r="H56" s="97"/>
      <c r="I56" s="97"/>
      <c r="J56" s="97"/>
      <c r="K56" s="97"/>
      <c r="L56" s="28"/>
    </row>
    <row r="58" spans="1:65" ht="14.25" thickBot="1" x14ac:dyDescent="0.35"/>
    <row r="59" spans="1:65" x14ac:dyDescent="0.3">
      <c r="A59" s="98"/>
      <c r="C59" s="99" t="s">
        <v>173</v>
      </c>
      <c r="D59" s="100"/>
      <c r="E59" s="100"/>
      <c r="F59" s="101"/>
    </row>
    <row r="60" spans="1:65" x14ac:dyDescent="0.3">
      <c r="C60" s="102" t="s">
        <v>174</v>
      </c>
      <c r="D60" s="103"/>
      <c r="E60" s="103"/>
      <c r="F60" s="104"/>
    </row>
    <row r="61" spans="1:65" x14ac:dyDescent="0.3">
      <c r="C61" s="102" t="s">
        <v>175</v>
      </c>
      <c r="D61" s="103"/>
      <c r="E61" s="103"/>
      <c r="F61" s="104"/>
    </row>
    <row r="62" spans="1:65" x14ac:dyDescent="0.3">
      <c r="C62" s="102" t="s">
        <v>176</v>
      </c>
      <c r="D62" s="103"/>
      <c r="E62" s="103"/>
      <c r="F62" s="104"/>
    </row>
    <row r="63" spans="1:65" x14ac:dyDescent="0.3">
      <c r="C63" s="102" t="s">
        <v>177</v>
      </c>
      <c r="D63" s="103"/>
      <c r="E63" s="103"/>
      <c r="F63" s="104"/>
    </row>
    <row r="64" spans="1:65" x14ac:dyDescent="0.3">
      <c r="C64" s="102" t="s">
        <v>45</v>
      </c>
      <c r="D64" s="103"/>
      <c r="E64" s="103"/>
      <c r="F64" s="104"/>
    </row>
    <row r="65" spans="1:6" x14ac:dyDescent="0.3">
      <c r="C65" s="102" t="s">
        <v>178</v>
      </c>
      <c r="D65" s="103"/>
      <c r="E65" s="103"/>
      <c r="F65" s="104"/>
    </row>
    <row r="66" spans="1:6" x14ac:dyDescent="0.3">
      <c r="C66" s="102" t="s">
        <v>179</v>
      </c>
      <c r="D66" s="103"/>
      <c r="E66" s="103"/>
      <c r="F66" s="104"/>
    </row>
    <row r="67" spans="1:6" x14ac:dyDescent="0.3">
      <c r="C67" s="102" t="s">
        <v>180</v>
      </c>
      <c r="D67" s="103"/>
      <c r="E67" s="103"/>
      <c r="F67" s="104"/>
    </row>
    <row r="68" spans="1:6" ht="14.25" thickBot="1" x14ac:dyDescent="0.35">
      <c r="C68" s="105" t="s">
        <v>181</v>
      </c>
      <c r="D68" s="106"/>
      <c r="E68" s="106"/>
      <c r="F68" s="107"/>
    </row>
    <row r="69" spans="1:6" ht="14.25" thickBot="1" x14ac:dyDescent="0.35">
      <c r="C69" s="108"/>
      <c r="D69" s="109"/>
      <c r="E69" s="109"/>
      <c r="F69" s="110"/>
    </row>
    <row r="71" spans="1:6" ht="18.75" x14ac:dyDescent="0.3">
      <c r="A71" s="111"/>
      <c r="C71" s="112"/>
      <c r="D71" s="112"/>
      <c r="E71" s="112"/>
      <c r="F71" s="112"/>
    </row>
  </sheetData>
  <autoFilter ref="C16:K16"/>
  <pageMargins left="0.59027779999999996" right="0.59027779999999996" top="0.59027779999999996" bottom="0.59027779999999996" header="0" footer="0"/>
  <pageSetup paperSize="9" scale="93" fitToHeight="100" orientation="landscape" blackAndWhite="1" r:id="rId1"/>
  <headerFooter>
    <oddHeader>&amp;C&amp;A</oddHeader>
    <oddFooter>&amp;RStrana &amp;P z &amp;N
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BN54"/>
  <sheetViews>
    <sheetView showGridLines="0" topLeftCell="A10" zoomScaleNormal="100" workbookViewId="0">
      <selection activeCell="K36" sqref="K3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6" width="9.33203125" hidden="1" customWidth="1"/>
    <col min="67" max="81" width="0" hidden="1" customWidth="1"/>
  </cols>
  <sheetData>
    <row r="3" spans="1:20" s="2" customFormat="1" ht="6.95" customHeight="1" x14ac:dyDescent="0.3">
      <c r="B3" s="26"/>
      <c r="C3" s="27"/>
      <c r="D3" s="27"/>
      <c r="E3" s="27"/>
      <c r="F3" s="27"/>
      <c r="G3" s="27"/>
      <c r="H3" s="27"/>
      <c r="I3" s="27"/>
      <c r="J3" s="27"/>
      <c r="K3" s="27"/>
      <c r="L3" s="28"/>
    </row>
    <row r="4" spans="1:20" s="2" customFormat="1" ht="36.950000000000003" customHeight="1" x14ac:dyDescent="0.3">
      <c r="B4" s="28"/>
      <c r="C4" s="29" t="s">
        <v>32</v>
      </c>
      <c r="L4" s="28"/>
    </row>
    <row r="5" spans="1:20" s="2" customFormat="1" ht="6.95" customHeight="1" x14ac:dyDescent="0.3">
      <c r="B5" s="28"/>
      <c r="L5" s="28"/>
    </row>
    <row r="6" spans="1:20" s="2" customFormat="1" ht="14.45" customHeight="1" x14ac:dyDescent="0.3">
      <c r="B6" s="28"/>
      <c r="C6" s="30" t="s">
        <v>33</v>
      </c>
      <c r="F6" s="31" t="s">
        <v>34</v>
      </c>
      <c r="L6" s="28"/>
    </row>
    <row r="7" spans="1:20" s="2" customFormat="1" ht="22.5" customHeight="1" x14ac:dyDescent="0.3">
      <c r="B7" s="28"/>
      <c r="E7" s="32"/>
      <c r="F7" s="33" t="s">
        <v>1</v>
      </c>
      <c r="L7" s="28"/>
    </row>
    <row r="8" spans="1:20" s="2" customFormat="1" ht="14.45" customHeight="1" x14ac:dyDescent="0.3">
      <c r="B8" s="28"/>
      <c r="C8" s="30" t="s">
        <v>35</v>
      </c>
      <c r="E8" s="6"/>
      <c r="F8" s="6" t="s">
        <v>36</v>
      </c>
      <c r="L8" s="28"/>
    </row>
    <row r="9" spans="1:20" s="2" customFormat="1" ht="23.25" customHeight="1" x14ac:dyDescent="0.3">
      <c r="B9" s="28"/>
      <c r="E9" s="34"/>
      <c r="F9" s="2" t="s">
        <v>3</v>
      </c>
      <c r="L9" s="28"/>
    </row>
    <row r="10" spans="1:20" s="2" customFormat="1" ht="6.95" customHeight="1" x14ac:dyDescent="0.3">
      <c r="B10" s="28"/>
      <c r="L10" s="28"/>
    </row>
    <row r="11" spans="1:20" s="2" customFormat="1" ht="18" customHeight="1" x14ac:dyDescent="0.3">
      <c r="B11" s="28"/>
      <c r="C11" s="30" t="s">
        <v>37</v>
      </c>
      <c r="F11" s="35" t="s">
        <v>36</v>
      </c>
      <c r="I11" s="30" t="s">
        <v>27</v>
      </c>
      <c r="J11" s="36">
        <v>43958</v>
      </c>
      <c r="L11" s="28"/>
    </row>
    <row r="12" spans="1:20" s="2" customFormat="1" ht="6.95" customHeight="1" x14ac:dyDescent="0.3">
      <c r="B12" s="28"/>
      <c r="L12" s="28"/>
    </row>
    <row r="13" spans="1:20" s="2" customFormat="1" ht="15" x14ac:dyDescent="0.3">
      <c r="B13" s="28"/>
      <c r="C13" s="30" t="s">
        <v>38</v>
      </c>
      <c r="F13" s="37" t="s">
        <v>21</v>
      </c>
      <c r="I13" s="30" t="s">
        <v>12</v>
      </c>
      <c r="J13" s="37" t="s">
        <v>8</v>
      </c>
      <c r="L13" s="28"/>
    </row>
    <row r="14" spans="1:20" s="2" customFormat="1" ht="14.45" customHeight="1" x14ac:dyDescent="0.3">
      <c r="B14" s="28"/>
      <c r="C14" s="30" t="s">
        <v>39</v>
      </c>
      <c r="F14" s="37"/>
      <c r="L14" s="28"/>
    </row>
    <row r="15" spans="1:20" s="2" customFormat="1" ht="10.35" customHeight="1" x14ac:dyDescent="0.3">
      <c r="B15" s="28"/>
      <c r="L15" s="28"/>
    </row>
    <row r="16" spans="1:20" s="3" customFormat="1" ht="29.25" customHeight="1" x14ac:dyDescent="0.3">
      <c r="A16" s="38"/>
      <c r="B16" s="39"/>
      <c r="C16" s="40" t="s">
        <v>40</v>
      </c>
      <c r="D16" s="41" t="s">
        <v>41</v>
      </c>
      <c r="E16" s="41" t="s">
        <v>42</v>
      </c>
      <c r="F16" s="41" t="s">
        <v>43</v>
      </c>
      <c r="G16" s="41" t="s">
        <v>44</v>
      </c>
      <c r="H16" s="41" t="s">
        <v>45</v>
      </c>
      <c r="I16" s="42" t="s">
        <v>46</v>
      </c>
      <c r="J16" s="41" t="s">
        <v>47</v>
      </c>
      <c r="K16" s="43" t="s">
        <v>48</v>
      </c>
      <c r="L16" s="39"/>
      <c r="M16" s="44" t="s">
        <v>49</v>
      </c>
      <c r="N16" s="45" t="s">
        <v>50</v>
      </c>
      <c r="O16" s="45" t="s">
        <v>51</v>
      </c>
      <c r="P16" s="45" t="s">
        <v>52</v>
      </c>
      <c r="Q16" s="45" t="s">
        <v>53</v>
      </c>
      <c r="R16" s="45" t="s">
        <v>54</v>
      </c>
      <c r="S16" s="45" t="s">
        <v>55</v>
      </c>
      <c r="T16" s="46" t="s">
        <v>56</v>
      </c>
    </row>
    <row r="17" spans="2:65" s="2" customFormat="1" ht="29.25" customHeight="1" x14ac:dyDescent="0.35">
      <c r="B17" s="28"/>
      <c r="C17" s="47"/>
      <c r="J17" s="48"/>
      <c r="L17" s="28"/>
      <c r="M17" s="49"/>
      <c r="N17" s="50"/>
      <c r="O17" s="50"/>
      <c r="P17" s="51">
        <f>P18</f>
        <v>0</v>
      </c>
      <c r="Q17" s="50"/>
      <c r="R17" s="51">
        <f>R18</f>
        <v>0</v>
      </c>
      <c r="S17" s="50"/>
      <c r="T17" s="52">
        <f>T18</f>
        <v>0</v>
      </c>
      <c r="AT17" s="53" t="s">
        <v>57</v>
      </c>
      <c r="AU17" s="53" t="s">
        <v>58</v>
      </c>
      <c r="BK17" s="54">
        <f>BK18</f>
        <v>23475.51</v>
      </c>
    </row>
    <row r="18" spans="2:65" s="4" customFormat="1" ht="37.35" customHeight="1" x14ac:dyDescent="0.35">
      <c r="B18" s="55"/>
      <c r="D18" s="56"/>
      <c r="E18" s="57" t="s">
        <v>59</v>
      </c>
      <c r="F18" s="57" t="s">
        <v>60</v>
      </c>
      <c r="J18" s="58">
        <f>BK18</f>
        <v>23475.51</v>
      </c>
      <c r="L18" s="55"/>
      <c r="M18" s="59"/>
      <c r="N18" s="60"/>
      <c r="O18" s="60"/>
      <c r="P18" s="61">
        <f>P19</f>
        <v>0</v>
      </c>
      <c r="Q18" s="60"/>
      <c r="R18" s="61">
        <f>R19</f>
        <v>0</v>
      </c>
      <c r="S18" s="60"/>
      <c r="T18" s="62">
        <f>T19</f>
        <v>0</v>
      </c>
      <c r="AR18" s="56" t="s">
        <v>61</v>
      </c>
      <c r="AT18" s="63" t="s">
        <v>57</v>
      </c>
      <c r="AU18" s="63" t="s">
        <v>62</v>
      </c>
      <c r="AY18" s="56" t="s">
        <v>63</v>
      </c>
      <c r="BK18" s="64">
        <f>BK19</f>
        <v>23475.51</v>
      </c>
    </row>
    <row r="19" spans="2:65" s="4" customFormat="1" ht="19.899999999999999" customHeight="1" x14ac:dyDescent="0.3">
      <c r="B19" s="55"/>
      <c r="D19" s="65"/>
      <c r="E19" s="66"/>
      <c r="F19" s="66" t="s">
        <v>225</v>
      </c>
      <c r="J19" s="67">
        <f>BK19</f>
        <v>23475.51</v>
      </c>
      <c r="L19" s="55"/>
      <c r="M19" s="59"/>
      <c r="N19" s="60"/>
      <c r="O19" s="60"/>
      <c r="P19" s="61">
        <f>SUM(P20:P38)</f>
        <v>0</v>
      </c>
      <c r="Q19" s="60"/>
      <c r="R19" s="61">
        <f>SUM(R20:R38)</f>
        <v>0</v>
      </c>
      <c r="S19" s="60"/>
      <c r="T19" s="62">
        <f>SUM(T20:T38)</f>
        <v>0</v>
      </c>
      <c r="AR19" s="56" t="s">
        <v>61</v>
      </c>
      <c r="AT19" s="63" t="s">
        <v>57</v>
      </c>
      <c r="AU19" s="63" t="s">
        <v>61</v>
      </c>
      <c r="AY19" s="56" t="s">
        <v>63</v>
      </c>
      <c r="BK19" s="64">
        <f>SUM(BK20:BK38)</f>
        <v>23475.51</v>
      </c>
    </row>
    <row r="20" spans="2:65" s="6" customFormat="1" ht="27" x14ac:dyDescent="0.3">
      <c r="B20" s="114"/>
      <c r="C20" s="115">
        <v>9</v>
      </c>
      <c r="D20" s="115" t="s">
        <v>65</v>
      </c>
      <c r="E20" s="116" t="s">
        <v>213</v>
      </c>
      <c r="F20" s="71" t="s">
        <v>99</v>
      </c>
      <c r="G20" s="117" t="s">
        <v>80</v>
      </c>
      <c r="H20" s="118">
        <v>25</v>
      </c>
      <c r="I20" s="119">
        <v>127.41</v>
      </c>
      <c r="J20" s="74">
        <f t="shared" ref="J20:J33" si="0">SUM(H20*I20)</f>
        <v>3185.25</v>
      </c>
      <c r="K20" s="71"/>
      <c r="L20" s="120"/>
      <c r="M20" s="121"/>
      <c r="N20" s="122"/>
      <c r="O20" s="123"/>
      <c r="P20" s="123"/>
      <c r="Q20" s="123"/>
      <c r="R20" s="123"/>
      <c r="S20" s="123"/>
      <c r="T20" s="124"/>
      <c r="AR20" s="125"/>
      <c r="AT20" s="125"/>
      <c r="AU20" s="125"/>
      <c r="AY20" s="125" t="s">
        <v>63</v>
      </c>
      <c r="BE20" s="126">
        <f t="shared" ref="BE20:BE35" si="1">IF(N20="základní",J20,0)</f>
        <v>0</v>
      </c>
      <c r="BF20" s="126">
        <f t="shared" ref="BF20:BF35" si="2">IF(N20="snížená",J20,0)</f>
        <v>0</v>
      </c>
      <c r="BG20" s="126">
        <f t="shared" ref="BG20:BG35" si="3">IF(N20="zákl. přenesená",J20,0)</f>
        <v>0</v>
      </c>
      <c r="BH20" s="126">
        <f t="shared" ref="BH20:BH35" si="4">IF(N20="sníž. přenesená",J20,0)</f>
        <v>0</v>
      </c>
      <c r="BI20" s="126">
        <f t="shared" ref="BI20:BI35" si="5">IF(N20="nulová",J20,0)</f>
        <v>0</v>
      </c>
      <c r="BJ20" s="125" t="s">
        <v>193</v>
      </c>
      <c r="BK20" s="126">
        <f t="shared" ref="BK20:BK35" si="6">ROUND(I20*H20,2)</f>
        <v>3185.25</v>
      </c>
      <c r="BL20" s="125" t="s">
        <v>202</v>
      </c>
      <c r="BM20" s="125" t="s">
        <v>71</v>
      </c>
    </row>
    <row r="21" spans="2:65" s="6" customFormat="1" x14ac:dyDescent="0.3">
      <c r="B21" s="114"/>
      <c r="C21" s="115">
        <v>10</v>
      </c>
      <c r="D21" s="115" t="s">
        <v>65</v>
      </c>
      <c r="E21" s="116" t="s">
        <v>215</v>
      </c>
      <c r="F21" s="71" t="s">
        <v>102</v>
      </c>
      <c r="G21" s="117" t="s">
        <v>68</v>
      </c>
      <c r="H21" s="118">
        <v>1</v>
      </c>
      <c r="I21" s="119">
        <v>177.47</v>
      </c>
      <c r="J21" s="74">
        <f t="shared" si="0"/>
        <v>177.47</v>
      </c>
      <c r="K21" s="71"/>
      <c r="L21" s="120"/>
      <c r="M21" s="121"/>
      <c r="N21" s="122"/>
      <c r="O21" s="123"/>
      <c r="P21" s="123"/>
      <c r="Q21" s="123"/>
      <c r="R21" s="123"/>
      <c r="S21" s="123"/>
      <c r="T21" s="124"/>
      <c r="AR21" s="125"/>
      <c r="AT21" s="125"/>
      <c r="AU21" s="125"/>
      <c r="AY21" s="125" t="s">
        <v>63</v>
      </c>
      <c r="BE21" s="126">
        <f t="shared" si="1"/>
        <v>0</v>
      </c>
      <c r="BF21" s="126">
        <f t="shared" si="2"/>
        <v>0</v>
      </c>
      <c r="BG21" s="126">
        <f t="shared" si="3"/>
        <v>0</v>
      </c>
      <c r="BH21" s="126">
        <f t="shared" si="4"/>
        <v>0</v>
      </c>
      <c r="BI21" s="126">
        <f t="shared" si="5"/>
        <v>0</v>
      </c>
      <c r="BJ21" s="125" t="s">
        <v>196</v>
      </c>
      <c r="BK21" s="126">
        <f t="shared" si="6"/>
        <v>177.47</v>
      </c>
      <c r="BL21" s="125" t="s">
        <v>205</v>
      </c>
      <c r="BM21" s="125" t="s">
        <v>71</v>
      </c>
    </row>
    <row r="22" spans="2:65" s="6" customFormat="1" x14ac:dyDescent="0.3">
      <c r="B22" s="114"/>
      <c r="C22" s="115">
        <v>11</v>
      </c>
      <c r="D22" s="115" t="s">
        <v>65</v>
      </c>
      <c r="E22" s="116" t="s">
        <v>217</v>
      </c>
      <c r="F22" s="71" t="s">
        <v>105</v>
      </c>
      <c r="G22" s="117" t="s">
        <v>68</v>
      </c>
      <c r="H22" s="118">
        <v>3</v>
      </c>
      <c r="I22" s="119">
        <v>210.46</v>
      </c>
      <c r="J22" s="74">
        <f t="shared" si="0"/>
        <v>631.38</v>
      </c>
      <c r="K22" s="71"/>
      <c r="L22" s="120"/>
      <c r="M22" s="121"/>
      <c r="N22" s="122"/>
      <c r="O22" s="123"/>
      <c r="P22" s="123"/>
      <c r="Q22" s="123"/>
      <c r="R22" s="123"/>
      <c r="S22" s="123"/>
      <c r="T22" s="124"/>
      <c r="AR22" s="125"/>
      <c r="AT22" s="125"/>
      <c r="AU22" s="125"/>
      <c r="AY22" s="125" t="s">
        <v>63</v>
      </c>
      <c r="BE22" s="126">
        <f t="shared" si="1"/>
        <v>0</v>
      </c>
      <c r="BF22" s="126">
        <f t="shared" si="2"/>
        <v>0</v>
      </c>
      <c r="BG22" s="126">
        <f t="shared" si="3"/>
        <v>0</v>
      </c>
      <c r="BH22" s="126">
        <f t="shared" si="4"/>
        <v>0</v>
      </c>
      <c r="BI22" s="126">
        <f t="shared" si="5"/>
        <v>0</v>
      </c>
      <c r="BJ22" s="125" t="s">
        <v>199</v>
      </c>
      <c r="BK22" s="126">
        <f t="shared" si="6"/>
        <v>631.38</v>
      </c>
      <c r="BL22" s="125" t="s">
        <v>207</v>
      </c>
      <c r="BM22" s="125" t="s">
        <v>71</v>
      </c>
    </row>
    <row r="23" spans="2:65" s="6" customFormat="1" ht="27" x14ac:dyDescent="0.3">
      <c r="B23" s="114"/>
      <c r="C23" s="115">
        <v>12</v>
      </c>
      <c r="D23" s="115" t="s">
        <v>65</v>
      </c>
      <c r="E23" s="116" t="s">
        <v>87</v>
      </c>
      <c r="F23" s="71" t="s">
        <v>108</v>
      </c>
      <c r="G23" s="117" t="s">
        <v>109</v>
      </c>
      <c r="H23" s="118">
        <v>1</v>
      </c>
      <c r="I23" s="119">
        <v>568.79999999999995</v>
      </c>
      <c r="J23" s="74">
        <f t="shared" si="0"/>
        <v>568.79999999999995</v>
      </c>
      <c r="K23" s="71"/>
      <c r="L23" s="120"/>
      <c r="M23" s="121"/>
      <c r="N23" s="122"/>
      <c r="O23" s="123"/>
      <c r="P23" s="123"/>
      <c r="Q23" s="123"/>
      <c r="R23" s="123"/>
      <c r="S23" s="123"/>
      <c r="T23" s="124"/>
      <c r="AR23" s="125"/>
      <c r="AT23" s="125"/>
      <c r="AU23" s="125"/>
      <c r="AY23" s="125" t="s">
        <v>63</v>
      </c>
      <c r="BE23" s="126">
        <f t="shared" si="1"/>
        <v>0</v>
      </c>
      <c r="BF23" s="126">
        <f t="shared" si="2"/>
        <v>0</v>
      </c>
      <c r="BG23" s="126">
        <f t="shared" si="3"/>
        <v>0</v>
      </c>
      <c r="BH23" s="126">
        <f t="shared" si="4"/>
        <v>0</v>
      </c>
      <c r="BI23" s="126">
        <f t="shared" si="5"/>
        <v>0</v>
      </c>
      <c r="BJ23" s="125" t="s">
        <v>205</v>
      </c>
      <c r="BK23" s="126">
        <f t="shared" si="6"/>
        <v>568.79999999999995</v>
      </c>
      <c r="BL23" s="125" t="s">
        <v>210</v>
      </c>
      <c r="BM23" s="125" t="s">
        <v>71</v>
      </c>
    </row>
    <row r="24" spans="2:65" s="6" customFormat="1" x14ac:dyDescent="0.3">
      <c r="B24" s="114"/>
      <c r="C24" s="115">
        <v>13</v>
      </c>
      <c r="D24" s="115" t="s">
        <v>65</v>
      </c>
      <c r="E24" s="116" t="s">
        <v>91</v>
      </c>
      <c r="F24" s="71" t="s">
        <v>112</v>
      </c>
      <c r="G24" s="117" t="s">
        <v>113</v>
      </c>
      <c r="H24" s="118">
        <v>1</v>
      </c>
      <c r="I24" s="119">
        <v>142.19999999999999</v>
      </c>
      <c r="J24" s="74">
        <f t="shared" si="0"/>
        <v>142.19999999999999</v>
      </c>
      <c r="K24" s="71"/>
      <c r="L24" s="120"/>
      <c r="M24" s="121"/>
      <c r="N24" s="122"/>
      <c r="O24" s="123"/>
      <c r="P24" s="123"/>
      <c r="Q24" s="123"/>
      <c r="R24" s="123"/>
      <c r="S24" s="123"/>
      <c r="T24" s="124"/>
      <c r="AR24" s="125"/>
      <c r="AT24" s="125"/>
      <c r="AU24" s="125"/>
      <c r="AY24" s="125" t="s">
        <v>63</v>
      </c>
      <c r="BE24" s="126">
        <f t="shared" si="1"/>
        <v>0</v>
      </c>
      <c r="BF24" s="126">
        <f t="shared" si="2"/>
        <v>0</v>
      </c>
      <c r="BG24" s="126">
        <f t="shared" si="3"/>
        <v>0</v>
      </c>
      <c r="BH24" s="126">
        <f t="shared" si="4"/>
        <v>0</v>
      </c>
      <c r="BI24" s="126">
        <f t="shared" si="5"/>
        <v>0</v>
      </c>
      <c r="BJ24" s="125" t="s">
        <v>207</v>
      </c>
      <c r="BK24" s="126">
        <f t="shared" si="6"/>
        <v>142.19999999999999</v>
      </c>
      <c r="BL24" s="125" t="s">
        <v>212</v>
      </c>
      <c r="BM24" s="125" t="s">
        <v>71</v>
      </c>
    </row>
    <row r="25" spans="2:65" s="6" customFormat="1" ht="27" x14ac:dyDescent="0.3">
      <c r="B25" s="114"/>
      <c r="C25" s="115">
        <v>14</v>
      </c>
      <c r="D25" s="115" t="s">
        <v>115</v>
      </c>
      <c r="E25" s="116" t="s">
        <v>107</v>
      </c>
      <c r="F25" s="71" t="s">
        <v>226</v>
      </c>
      <c r="G25" s="117" t="s">
        <v>109</v>
      </c>
      <c r="H25" s="118">
        <v>1</v>
      </c>
      <c r="I25" s="119">
        <v>568.79999999999995</v>
      </c>
      <c r="J25" s="74">
        <f t="shared" si="0"/>
        <v>568.79999999999995</v>
      </c>
      <c r="K25" s="71"/>
      <c r="L25" s="120"/>
      <c r="M25" s="121"/>
      <c r="N25" s="122"/>
      <c r="O25" s="123"/>
      <c r="P25" s="123"/>
      <c r="Q25" s="123"/>
      <c r="R25" s="123"/>
      <c r="S25" s="123"/>
      <c r="T25" s="124"/>
      <c r="AR25" s="125"/>
      <c r="AT25" s="125"/>
      <c r="AU25" s="125"/>
      <c r="AY25" s="125" t="s">
        <v>63</v>
      </c>
      <c r="BE25" s="126">
        <f t="shared" si="1"/>
        <v>0</v>
      </c>
      <c r="BF25" s="126">
        <f t="shared" si="2"/>
        <v>0</v>
      </c>
      <c r="BG25" s="126">
        <f t="shared" si="3"/>
        <v>0</v>
      </c>
      <c r="BH25" s="126">
        <f t="shared" si="4"/>
        <v>0</v>
      </c>
      <c r="BI25" s="126">
        <f t="shared" si="5"/>
        <v>0</v>
      </c>
      <c r="BJ25" s="125" t="s">
        <v>209</v>
      </c>
      <c r="BK25" s="126">
        <f t="shared" si="6"/>
        <v>568.79999999999995</v>
      </c>
      <c r="BL25" s="125" t="s">
        <v>214</v>
      </c>
      <c r="BM25" s="125" t="s">
        <v>71</v>
      </c>
    </row>
    <row r="26" spans="2:65" s="2" customFormat="1" x14ac:dyDescent="0.3">
      <c r="B26" s="68"/>
      <c r="C26" s="69">
        <v>15</v>
      </c>
      <c r="D26" s="69" t="s">
        <v>115</v>
      </c>
      <c r="E26" s="70" t="s">
        <v>111</v>
      </c>
      <c r="F26" s="71" t="s">
        <v>227</v>
      </c>
      <c r="G26" s="72" t="s">
        <v>109</v>
      </c>
      <c r="H26" s="73">
        <v>1</v>
      </c>
      <c r="I26" s="74">
        <v>3981.6</v>
      </c>
      <c r="J26" s="74">
        <f t="shared" si="0"/>
        <v>3981.6</v>
      </c>
      <c r="K26" s="75"/>
      <c r="L26" s="28"/>
      <c r="M26" s="76"/>
      <c r="N26" s="77"/>
      <c r="O26" s="78"/>
      <c r="P26" s="78"/>
      <c r="Q26" s="78"/>
      <c r="R26" s="78"/>
      <c r="S26" s="78"/>
      <c r="T26" s="79"/>
      <c r="AR26" s="53"/>
      <c r="AT26" s="53"/>
      <c r="AU26" s="53"/>
      <c r="AY26" s="53" t="s">
        <v>63</v>
      </c>
      <c r="BE26" s="80">
        <f t="shared" si="1"/>
        <v>0</v>
      </c>
      <c r="BF26" s="80">
        <f t="shared" si="2"/>
        <v>0</v>
      </c>
      <c r="BG26" s="80">
        <f t="shared" si="3"/>
        <v>0</v>
      </c>
      <c r="BH26" s="80">
        <f t="shared" si="4"/>
        <v>0</v>
      </c>
      <c r="BI26" s="80">
        <f t="shared" si="5"/>
        <v>0</v>
      </c>
      <c r="BJ26" s="53" t="s">
        <v>210</v>
      </c>
      <c r="BK26" s="80">
        <f t="shared" si="6"/>
        <v>3981.6</v>
      </c>
      <c r="BL26" s="53" t="s">
        <v>216</v>
      </c>
      <c r="BM26" s="53" t="s">
        <v>71</v>
      </c>
    </row>
    <row r="27" spans="2:65" s="2" customFormat="1" x14ac:dyDescent="0.3">
      <c r="B27" s="68"/>
      <c r="C27" s="69">
        <v>16</v>
      </c>
      <c r="D27" s="69" t="s">
        <v>115</v>
      </c>
      <c r="E27" s="70" t="s">
        <v>219</v>
      </c>
      <c r="F27" s="71" t="s">
        <v>127</v>
      </c>
      <c r="G27" s="72" t="s">
        <v>109</v>
      </c>
      <c r="H27" s="73">
        <v>1</v>
      </c>
      <c r="I27" s="74">
        <v>227.52</v>
      </c>
      <c r="J27" s="74">
        <f t="shared" si="0"/>
        <v>227.52</v>
      </c>
      <c r="K27" s="75"/>
      <c r="L27" s="28"/>
      <c r="M27" s="76"/>
      <c r="N27" s="77"/>
      <c r="O27" s="78"/>
      <c r="P27" s="78"/>
      <c r="Q27" s="78"/>
      <c r="R27" s="78"/>
      <c r="S27" s="78"/>
      <c r="T27" s="79"/>
      <c r="AR27" s="53"/>
      <c r="AT27" s="53"/>
      <c r="AU27" s="53"/>
      <c r="AY27" s="53" t="s">
        <v>63</v>
      </c>
      <c r="BE27" s="80">
        <f t="shared" si="1"/>
        <v>0</v>
      </c>
      <c r="BF27" s="80">
        <f t="shared" si="2"/>
        <v>0</v>
      </c>
      <c r="BG27" s="80">
        <f t="shared" si="3"/>
        <v>0</v>
      </c>
      <c r="BH27" s="80">
        <f t="shared" si="4"/>
        <v>0</v>
      </c>
      <c r="BI27" s="80">
        <f t="shared" si="5"/>
        <v>0</v>
      </c>
      <c r="BJ27" s="53" t="s">
        <v>212</v>
      </c>
      <c r="BK27" s="80">
        <f t="shared" si="6"/>
        <v>227.52</v>
      </c>
      <c r="BL27" s="53" t="s">
        <v>218</v>
      </c>
      <c r="BM27" s="53" t="s">
        <v>71</v>
      </c>
    </row>
    <row r="28" spans="2:65" s="2" customFormat="1" x14ac:dyDescent="0.3">
      <c r="B28" s="68"/>
      <c r="C28" s="69">
        <v>17</v>
      </c>
      <c r="D28" s="69" t="s">
        <v>115</v>
      </c>
      <c r="E28" s="70" t="s">
        <v>220</v>
      </c>
      <c r="F28" s="71" t="s">
        <v>130</v>
      </c>
      <c r="G28" s="72" t="s">
        <v>109</v>
      </c>
      <c r="H28" s="73">
        <v>1</v>
      </c>
      <c r="I28" s="74">
        <v>1706.4</v>
      </c>
      <c r="J28" s="74">
        <f t="shared" si="0"/>
        <v>1706.4</v>
      </c>
      <c r="K28" s="75"/>
      <c r="L28" s="28"/>
      <c r="M28" s="76"/>
      <c r="N28" s="77"/>
      <c r="O28" s="78"/>
      <c r="P28" s="78"/>
      <c r="Q28" s="78"/>
      <c r="R28" s="78"/>
      <c r="S28" s="78"/>
      <c r="T28" s="79"/>
      <c r="AR28" s="53"/>
      <c r="AT28" s="53"/>
      <c r="AU28" s="53"/>
      <c r="AY28" s="53" t="s">
        <v>63</v>
      </c>
      <c r="BE28" s="80">
        <f t="shared" si="1"/>
        <v>0</v>
      </c>
      <c r="BF28" s="80">
        <f t="shared" si="2"/>
        <v>0</v>
      </c>
      <c r="BG28" s="80">
        <f t="shared" si="3"/>
        <v>0</v>
      </c>
      <c r="BH28" s="80">
        <f t="shared" si="4"/>
        <v>0</v>
      </c>
      <c r="BI28" s="80">
        <f t="shared" si="5"/>
        <v>0</v>
      </c>
      <c r="BJ28" s="53" t="s">
        <v>214</v>
      </c>
      <c r="BK28" s="80">
        <f t="shared" si="6"/>
        <v>1706.4</v>
      </c>
      <c r="BL28" s="53" t="s">
        <v>69</v>
      </c>
      <c r="BM28" s="53" t="s">
        <v>71</v>
      </c>
    </row>
    <row r="29" spans="2:65" s="2" customFormat="1" x14ac:dyDescent="0.3">
      <c r="B29" s="68"/>
      <c r="C29" s="69">
        <v>18</v>
      </c>
      <c r="D29" s="69" t="s">
        <v>115</v>
      </c>
      <c r="E29" s="70" t="s">
        <v>221</v>
      </c>
      <c r="F29" s="71" t="s">
        <v>228</v>
      </c>
      <c r="G29" s="72" t="s">
        <v>109</v>
      </c>
      <c r="H29" s="73">
        <v>1</v>
      </c>
      <c r="I29" s="74">
        <v>682.56</v>
      </c>
      <c r="J29" s="74">
        <f t="shared" si="0"/>
        <v>682.56</v>
      </c>
      <c r="K29" s="75"/>
      <c r="L29" s="28"/>
      <c r="M29" s="76"/>
      <c r="N29" s="77"/>
      <c r="O29" s="78"/>
      <c r="P29" s="78"/>
      <c r="Q29" s="78"/>
      <c r="R29" s="78"/>
      <c r="S29" s="78"/>
      <c r="T29" s="79"/>
      <c r="AR29" s="53"/>
      <c r="AT29" s="53"/>
      <c r="AU29" s="53"/>
      <c r="AY29" s="53" t="s">
        <v>63</v>
      </c>
      <c r="BE29" s="80">
        <f t="shared" si="1"/>
        <v>0</v>
      </c>
      <c r="BF29" s="80">
        <f t="shared" si="2"/>
        <v>0</v>
      </c>
      <c r="BG29" s="80">
        <f t="shared" si="3"/>
        <v>0</v>
      </c>
      <c r="BH29" s="80">
        <f t="shared" si="4"/>
        <v>0</v>
      </c>
      <c r="BI29" s="80">
        <f t="shared" si="5"/>
        <v>0</v>
      </c>
      <c r="BJ29" s="53" t="s">
        <v>216</v>
      </c>
      <c r="BK29" s="80">
        <f t="shared" si="6"/>
        <v>682.56</v>
      </c>
      <c r="BL29" s="53" t="s">
        <v>76</v>
      </c>
      <c r="BM29" s="53" t="s">
        <v>71</v>
      </c>
    </row>
    <row r="30" spans="2:65" s="2" customFormat="1" x14ac:dyDescent="0.3">
      <c r="B30" s="68"/>
      <c r="C30" s="69">
        <v>19</v>
      </c>
      <c r="D30" s="69" t="s">
        <v>115</v>
      </c>
      <c r="E30" s="70" t="s">
        <v>116</v>
      </c>
      <c r="F30" s="71" t="s">
        <v>136</v>
      </c>
      <c r="G30" s="72" t="s">
        <v>109</v>
      </c>
      <c r="H30" s="73">
        <v>1</v>
      </c>
      <c r="I30" s="74">
        <v>3981.6</v>
      </c>
      <c r="J30" s="74">
        <f t="shared" si="0"/>
        <v>3981.6</v>
      </c>
      <c r="K30" s="75"/>
      <c r="L30" s="28"/>
      <c r="M30" s="76"/>
      <c r="N30" s="77"/>
      <c r="O30" s="78"/>
      <c r="P30" s="78"/>
      <c r="Q30" s="78"/>
      <c r="R30" s="78"/>
      <c r="S30" s="78"/>
      <c r="T30" s="79"/>
      <c r="AR30" s="53"/>
      <c r="AT30" s="53"/>
      <c r="AU30" s="53"/>
      <c r="AY30" s="53" t="s">
        <v>63</v>
      </c>
      <c r="BE30" s="80">
        <f t="shared" si="1"/>
        <v>0</v>
      </c>
      <c r="BF30" s="80">
        <f t="shared" si="2"/>
        <v>0</v>
      </c>
      <c r="BG30" s="80">
        <f t="shared" si="3"/>
        <v>0</v>
      </c>
      <c r="BH30" s="80">
        <f t="shared" si="4"/>
        <v>0</v>
      </c>
      <c r="BI30" s="80">
        <f t="shared" si="5"/>
        <v>0</v>
      </c>
      <c r="BJ30" s="53" t="s">
        <v>218</v>
      </c>
      <c r="BK30" s="80">
        <f t="shared" si="6"/>
        <v>3981.6</v>
      </c>
      <c r="BL30" s="53" t="s">
        <v>81</v>
      </c>
      <c r="BM30" s="53" t="s">
        <v>71</v>
      </c>
    </row>
    <row r="31" spans="2:65" s="2" customFormat="1" x14ac:dyDescent="0.3">
      <c r="B31" s="68"/>
      <c r="C31" s="69">
        <v>23</v>
      </c>
      <c r="D31" s="69" t="s">
        <v>115</v>
      </c>
      <c r="E31" s="70" t="s">
        <v>224</v>
      </c>
      <c r="F31" s="71" t="s">
        <v>149</v>
      </c>
      <c r="G31" s="72" t="s">
        <v>109</v>
      </c>
      <c r="H31" s="73">
        <v>1</v>
      </c>
      <c r="I31" s="74">
        <v>1706.4</v>
      </c>
      <c r="J31" s="74">
        <f t="shared" si="0"/>
        <v>1706.4</v>
      </c>
      <c r="K31" s="75"/>
      <c r="L31" s="28"/>
      <c r="M31" s="76"/>
      <c r="N31" s="77"/>
      <c r="O31" s="78"/>
      <c r="P31" s="78"/>
      <c r="Q31" s="78"/>
      <c r="R31" s="78"/>
      <c r="S31" s="78"/>
      <c r="T31" s="79"/>
      <c r="AR31" s="53"/>
      <c r="AT31" s="53"/>
      <c r="AU31" s="53"/>
      <c r="AY31" s="53" t="s">
        <v>63</v>
      </c>
      <c r="BE31" s="80">
        <f t="shared" si="1"/>
        <v>0</v>
      </c>
      <c r="BF31" s="80">
        <f t="shared" si="2"/>
        <v>0</v>
      </c>
      <c r="BG31" s="80">
        <f t="shared" si="3"/>
        <v>0</v>
      </c>
      <c r="BH31" s="80">
        <f t="shared" si="4"/>
        <v>0</v>
      </c>
      <c r="BI31" s="80">
        <f t="shared" si="5"/>
        <v>0</v>
      </c>
      <c r="BJ31" s="53" t="s">
        <v>70</v>
      </c>
      <c r="BK31" s="80">
        <f t="shared" si="6"/>
        <v>1706.4</v>
      </c>
      <c r="BL31" s="53" t="s">
        <v>85</v>
      </c>
      <c r="BM31" s="53" t="s">
        <v>71</v>
      </c>
    </row>
    <row r="32" spans="2:65" s="2" customFormat="1" x14ac:dyDescent="0.3">
      <c r="B32" s="68"/>
      <c r="C32" s="69">
        <v>26</v>
      </c>
      <c r="D32" s="69" t="s">
        <v>115</v>
      </c>
      <c r="E32" s="70" t="s">
        <v>138</v>
      </c>
      <c r="F32" s="71" t="s">
        <v>161</v>
      </c>
      <c r="G32" s="72" t="s">
        <v>109</v>
      </c>
      <c r="H32" s="73">
        <v>1</v>
      </c>
      <c r="I32" s="74">
        <v>4550.41</v>
      </c>
      <c r="J32" s="74">
        <f t="shared" si="0"/>
        <v>4550.41</v>
      </c>
      <c r="K32" s="75"/>
      <c r="L32" s="28"/>
      <c r="M32" s="76"/>
      <c r="N32" s="77"/>
      <c r="O32" s="78"/>
      <c r="P32" s="78"/>
      <c r="Q32" s="78"/>
      <c r="R32" s="78"/>
      <c r="S32" s="78"/>
      <c r="T32" s="79"/>
      <c r="AR32" s="53"/>
      <c r="AT32" s="53"/>
      <c r="AU32" s="53"/>
      <c r="AY32" s="53" t="s">
        <v>63</v>
      </c>
      <c r="BE32" s="80">
        <f t="shared" si="1"/>
        <v>0</v>
      </c>
      <c r="BF32" s="80">
        <f t="shared" si="2"/>
        <v>0</v>
      </c>
      <c r="BG32" s="80">
        <f t="shared" si="3"/>
        <v>0</v>
      </c>
      <c r="BH32" s="80">
        <f t="shared" si="4"/>
        <v>0</v>
      </c>
      <c r="BI32" s="80">
        <f t="shared" si="5"/>
        <v>0</v>
      </c>
      <c r="BJ32" s="53" t="s">
        <v>85</v>
      </c>
      <c r="BK32" s="80">
        <f t="shared" si="6"/>
        <v>4550.41</v>
      </c>
      <c r="BL32" s="53" t="s">
        <v>86</v>
      </c>
      <c r="BM32" s="53" t="s">
        <v>71</v>
      </c>
    </row>
    <row r="33" spans="1:65" s="2" customFormat="1" x14ac:dyDescent="0.3">
      <c r="B33" s="68"/>
      <c r="C33" s="69">
        <v>27</v>
      </c>
      <c r="D33" s="69" t="s">
        <v>115</v>
      </c>
      <c r="E33" s="70" t="s">
        <v>142</v>
      </c>
      <c r="F33" s="71" t="s">
        <v>164</v>
      </c>
      <c r="G33" s="72" t="s">
        <v>109</v>
      </c>
      <c r="H33" s="73">
        <v>1</v>
      </c>
      <c r="I33" s="74">
        <v>1365.12</v>
      </c>
      <c r="J33" s="74">
        <f t="shared" si="0"/>
        <v>1365.12</v>
      </c>
      <c r="K33" s="75"/>
      <c r="L33" s="28"/>
      <c r="M33" s="76"/>
      <c r="N33" s="77"/>
      <c r="O33" s="78"/>
      <c r="P33" s="78"/>
      <c r="Q33" s="78"/>
      <c r="R33" s="78"/>
      <c r="S33" s="78"/>
      <c r="T33" s="79"/>
      <c r="AR33" s="53"/>
      <c r="AT33" s="53"/>
      <c r="AU33" s="53"/>
      <c r="AY33" s="53" t="s">
        <v>63</v>
      </c>
      <c r="BE33" s="80">
        <f t="shared" si="1"/>
        <v>0</v>
      </c>
      <c r="BF33" s="80">
        <f t="shared" si="2"/>
        <v>0</v>
      </c>
      <c r="BG33" s="80">
        <f t="shared" si="3"/>
        <v>0</v>
      </c>
      <c r="BH33" s="80">
        <f t="shared" si="4"/>
        <v>0</v>
      </c>
      <c r="BI33" s="80">
        <f t="shared" si="5"/>
        <v>0</v>
      </c>
      <c r="BJ33" s="53" t="s">
        <v>223</v>
      </c>
      <c r="BK33" s="80">
        <f t="shared" si="6"/>
        <v>1365.12</v>
      </c>
      <c r="BL33" s="53" t="s">
        <v>96</v>
      </c>
      <c r="BM33" s="53" t="s">
        <v>71</v>
      </c>
    </row>
    <row r="34" spans="1:65" s="2" customFormat="1" x14ac:dyDescent="0.3">
      <c r="B34" s="68"/>
      <c r="C34" s="69"/>
      <c r="D34" s="69"/>
      <c r="E34" s="70"/>
      <c r="F34" s="71"/>
      <c r="G34" s="72"/>
      <c r="H34" s="73"/>
      <c r="I34" s="74"/>
      <c r="J34" s="74"/>
      <c r="K34" s="75"/>
      <c r="L34" s="28"/>
      <c r="M34" s="76"/>
      <c r="N34" s="77"/>
      <c r="O34" s="78"/>
      <c r="P34" s="78"/>
      <c r="Q34" s="78"/>
      <c r="R34" s="78"/>
      <c r="S34" s="78"/>
      <c r="T34" s="79"/>
      <c r="AR34" s="53"/>
      <c r="AT34" s="53"/>
      <c r="AU34" s="53"/>
      <c r="AY34" s="53" t="s">
        <v>63</v>
      </c>
      <c r="BE34" s="80">
        <f t="shared" si="1"/>
        <v>0</v>
      </c>
      <c r="BF34" s="80">
        <f t="shared" si="2"/>
        <v>0</v>
      </c>
      <c r="BG34" s="80">
        <f t="shared" si="3"/>
        <v>0</v>
      </c>
      <c r="BH34" s="80">
        <f t="shared" si="4"/>
        <v>0</v>
      </c>
      <c r="BI34" s="80">
        <f t="shared" si="5"/>
        <v>0</v>
      </c>
      <c r="BJ34" s="53" t="s">
        <v>159</v>
      </c>
      <c r="BK34" s="80">
        <f t="shared" si="6"/>
        <v>0</v>
      </c>
      <c r="BL34" s="53" t="s">
        <v>165</v>
      </c>
      <c r="BM34" s="53" t="s">
        <v>71</v>
      </c>
    </row>
    <row r="35" spans="1:65" s="2" customFormat="1" x14ac:dyDescent="0.3">
      <c r="B35" s="68"/>
      <c r="C35" s="69"/>
      <c r="D35" s="69"/>
      <c r="E35" s="70"/>
      <c r="F35" s="75"/>
      <c r="G35" s="72"/>
      <c r="H35" s="73"/>
      <c r="I35" s="74"/>
      <c r="J35" s="74"/>
      <c r="K35" s="75"/>
      <c r="L35" s="28"/>
      <c r="M35" s="76"/>
      <c r="N35" s="77"/>
      <c r="O35" s="78"/>
      <c r="P35" s="78"/>
      <c r="Q35" s="78"/>
      <c r="R35" s="78"/>
      <c r="S35" s="78"/>
      <c r="T35" s="79"/>
      <c r="AR35" s="53"/>
      <c r="AT35" s="53"/>
      <c r="AU35" s="53"/>
      <c r="AY35" s="53" t="s">
        <v>63</v>
      </c>
      <c r="BE35" s="80">
        <f t="shared" si="1"/>
        <v>0</v>
      </c>
      <c r="BF35" s="80">
        <f t="shared" si="2"/>
        <v>0</v>
      </c>
      <c r="BG35" s="80">
        <f t="shared" si="3"/>
        <v>0</v>
      </c>
      <c r="BH35" s="80">
        <f t="shared" si="4"/>
        <v>0</v>
      </c>
      <c r="BI35" s="80">
        <f t="shared" si="5"/>
        <v>0</v>
      </c>
      <c r="BJ35" s="53" t="s">
        <v>162</v>
      </c>
      <c r="BK35" s="80">
        <f t="shared" si="6"/>
        <v>0</v>
      </c>
      <c r="BL35" s="53" t="s">
        <v>166</v>
      </c>
      <c r="BM35" s="53" t="s">
        <v>71</v>
      </c>
    </row>
    <row r="36" spans="1:65" s="2" customFormat="1" x14ac:dyDescent="0.3">
      <c r="B36" s="68"/>
      <c r="C36" s="69"/>
      <c r="D36" s="69"/>
      <c r="E36" s="70"/>
      <c r="F36" s="75"/>
      <c r="G36" s="72"/>
      <c r="H36" s="73"/>
      <c r="I36" s="74"/>
      <c r="J36" s="74"/>
      <c r="K36" s="75"/>
      <c r="L36" s="28"/>
      <c r="M36" s="76" t="s">
        <v>167</v>
      </c>
      <c r="N36" s="77" t="s">
        <v>168</v>
      </c>
      <c r="O36" s="78">
        <v>0.97</v>
      </c>
      <c r="P36" s="78">
        <f>O36*H36</f>
        <v>0</v>
      </c>
      <c r="Q36" s="78">
        <v>2.47214</v>
      </c>
      <c r="R36" s="78">
        <f>Q36*H36</f>
        <v>0</v>
      </c>
      <c r="S36" s="78">
        <v>0</v>
      </c>
      <c r="T36" s="79">
        <f>S36*H36</f>
        <v>0</v>
      </c>
      <c r="AR36" s="53" t="s">
        <v>169</v>
      </c>
      <c r="AT36" s="53" t="s">
        <v>115</v>
      </c>
      <c r="AU36" s="53" t="s">
        <v>170</v>
      </c>
      <c r="AY36" s="53" t="s">
        <v>63</v>
      </c>
      <c r="BE36" s="80">
        <f>IF(N36="základní",J36,0)</f>
        <v>0</v>
      </c>
      <c r="BF36" s="80">
        <f>IF(N36="snížená",J36,0)</f>
        <v>0</v>
      </c>
      <c r="BG36" s="80">
        <f>IF(N36="zákl. přenesená",J36,0)</f>
        <v>0</v>
      </c>
      <c r="BH36" s="80">
        <f>IF(N36="sníž. přenesená",J36,0)</f>
        <v>0</v>
      </c>
      <c r="BI36" s="80">
        <f>IF(N36="nulová",J36,0)</f>
        <v>0</v>
      </c>
      <c r="BJ36" s="53" t="s">
        <v>61</v>
      </c>
      <c r="BK36" s="80">
        <f>ROUND(I36*H36,2)</f>
        <v>0</v>
      </c>
      <c r="BL36" s="53" t="s">
        <v>169</v>
      </c>
      <c r="BM36" s="53" t="s">
        <v>71</v>
      </c>
    </row>
    <row r="37" spans="1:65" s="2" customFormat="1" ht="22.5" customHeight="1" x14ac:dyDescent="0.3">
      <c r="B37" s="68"/>
      <c r="C37" s="81"/>
      <c r="D37" s="81"/>
      <c r="E37" s="82"/>
      <c r="F37" s="83"/>
      <c r="G37" s="84"/>
      <c r="H37" s="85"/>
      <c r="I37" s="86"/>
      <c r="J37" s="86"/>
      <c r="K37" s="83"/>
      <c r="L37" s="28"/>
      <c r="M37" s="87"/>
      <c r="N37" s="77"/>
      <c r="O37" s="78"/>
      <c r="P37" s="78"/>
      <c r="Q37" s="78"/>
      <c r="R37" s="78"/>
      <c r="S37" s="78"/>
      <c r="T37" s="79"/>
      <c r="AR37" s="53"/>
      <c r="AT37" s="53"/>
      <c r="AU37" s="53"/>
      <c r="AY37" s="53"/>
      <c r="BE37" s="80"/>
      <c r="BF37" s="80"/>
      <c r="BG37" s="80"/>
      <c r="BH37" s="80"/>
      <c r="BI37" s="80"/>
      <c r="BJ37" s="53"/>
      <c r="BK37" s="80"/>
      <c r="BL37" s="53"/>
      <c r="BM37" s="53"/>
    </row>
    <row r="38" spans="1:65" s="5" customFormat="1" x14ac:dyDescent="0.3">
      <c r="B38" s="88"/>
      <c r="D38" s="89"/>
      <c r="E38" s="90"/>
      <c r="F38" s="91"/>
      <c r="H38" s="92"/>
      <c r="L38" s="88"/>
      <c r="M38" s="93"/>
      <c r="N38" s="94"/>
      <c r="O38" s="94"/>
      <c r="P38" s="94"/>
      <c r="Q38" s="94"/>
      <c r="R38" s="94"/>
      <c r="S38" s="94"/>
      <c r="T38" s="95"/>
      <c r="AT38" s="90" t="s">
        <v>171</v>
      </c>
      <c r="AU38" s="90" t="s">
        <v>170</v>
      </c>
      <c r="AV38" s="5" t="s">
        <v>170</v>
      </c>
      <c r="AW38" s="5" t="s">
        <v>172</v>
      </c>
      <c r="AX38" s="5" t="s">
        <v>61</v>
      </c>
      <c r="AY38" s="90" t="s">
        <v>63</v>
      </c>
    </row>
    <row r="39" spans="1:65" s="2" customFormat="1" ht="6.95" customHeight="1" x14ac:dyDescent="0.3"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28"/>
    </row>
    <row r="41" spans="1:65" ht="14.25" thickBot="1" x14ac:dyDescent="0.35"/>
    <row r="42" spans="1:65" x14ac:dyDescent="0.3">
      <c r="A42" s="98"/>
      <c r="C42" s="99" t="s">
        <v>173</v>
      </c>
      <c r="D42" s="100"/>
      <c r="E42" s="100"/>
      <c r="F42" s="101"/>
    </row>
    <row r="43" spans="1:65" x14ac:dyDescent="0.3">
      <c r="C43" s="102" t="s">
        <v>174</v>
      </c>
      <c r="D43" s="103"/>
      <c r="E43" s="103"/>
      <c r="F43" s="104"/>
    </row>
    <row r="44" spans="1:65" x14ac:dyDescent="0.3">
      <c r="C44" s="102" t="s">
        <v>175</v>
      </c>
      <c r="D44" s="103"/>
      <c r="E44" s="103"/>
      <c r="F44" s="104"/>
    </row>
    <row r="45" spans="1:65" x14ac:dyDescent="0.3">
      <c r="C45" s="102" t="s">
        <v>176</v>
      </c>
      <c r="D45" s="103"/>
      <c r="E45" s="103"/>
      <c r="F45" s="104"/>
    </row>
    <row r="46" spans="1:65" x14ac:dyDescent="0.3">
      <c r="C46" s="102" t="s">
        <v>177</v>
      </c>
      <c r="D46" s="103"/>
      <c r="E46" s="103"/>
      <c r="F46" s="104"/>
    </row>
    <row r="47" spans="1:65" x14ac:dyDescent="0.3">
      <c r="C47" s="102" t="s">
        <v>45</v>
      </c>
      <c r="D47" s="103"/>
      <c r="E47" s="103"/>
      <c r="F47" s="104"/>
    </row>
    <row r="48" spans="1:65" x14ac:dyDescent="0.3">
      <c r="C48" s="102" t="s">
        <v>178</v>
      </c>
      <c r="D48" s="103"/>
      <c r="E48" s="103"/>
      <c r="F48" s="104"/>
    </row>
    <row r="49" spans="1:6" x14ac:dyDescent="0.3">
      <c r="C49" s="102" t="s">
        <v>179</v>
      </c>
      <c r="D49" s="103"/>
      <c r="E49" s="103"/>
      <c r="F49" s="104"/>
    </row>
    <row r="50" spans="1:6" x14ac:dyDescent="0.3">
      <c r="C50" s="102" t="s">
        <v>180</v>
      </c>
      <c r="D50" s="103"/>
      <c r="E50" s="103"/>
      <c r="F50" s="104"/>
    </row>
    <row r="51" spans="1:6" ht="14.25" thickBot="1" x14ac:dyDescent="0.35">
      <c r="C51" s="105" t="s">
        <v>181</v>
      </c>
      <c r="D51" s="106"/>
      <c r="E51" s="106"/>
      <c r="F51" s="107"/>
    </row>
    <row r="52" spans="1:6" ht="14.25" thickBot="1" x14ac:dyDescent="0.35">
      <c r="C52" s="108"/>
      <c r="D52" s="109"/>
      <c r="E52" s="109"/>
      <c r="F52" s="110"/>
    </row>
    <row r="54" spans="1:6" ht="18.75" x14ac:dyDescent="0.3">
      <c r="A54" s="111"/>
      <c r="C54" s="112"/>
      <c r="D54" s="112"/>
      <c r="E54" s="112"/>
      <c r="F54" s="112"/>
    </row>
  </sheetData>
  <autoFilter ref="C16:K16"/>
  <pageMargins left="0.59027779999999996" right="0.59027779999999996" top="0.59027779999999996" bottom="0.59027779999999996" header="0" footer="0"/>
  <pageSetup paperSize="9" scale="93" fitToHeight="100" orientation="landscape" blackAndWhite="1" r:id="rId1"/>
  <headerFooter>
    <oddHeader>&amp;C&amp;A</oddHeader>
    <oddFooter>&amp;RStrana &amp;P z &amp;N
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Titulní list</vt:lpstr>
      <vt:lpstr>ICT</vt:lpstr>
      <vt:lpstr>EZS</vt:lpstr>
      <vt:lpstr>OBJEDNÁVKOVÝ SYSTÉM</vt:lpstr>
      <vt:lpstr>EZS!Názvy_tisku</vt:lpstr>
      <vt:lpstr>ICT!Názvy_tisku</vt:lpstr>
      <vt:lpstr>'OBJEDNÁVKOVÝ SYSTÉM'!Názvy_tisku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Žlebčík Mojmír - Raeder&amp;Falge</cp:lastModifiedBy>
  <cp:lastPrinted>2020-05-18T07:31:46Z</cp:lastPrinted>
  <dcterms:created xsi:type="dcterms:W3CDTF">2016-08-17T12:21:14Z</dcterms:created>
  <dcterms:modified xsi:type="dcterms:W3CDTF">2021-04-01T13:20:54Z</dcterms:modified>
</cp:coreProperties>
</file>